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10290"/>
  </bookViews>
  <sheets>
    <sheet name="ANEXO V" sheetId="2" r:id="rId1"/>
    <sheet name="Anexo V detalhado" sheetId="1" r:id="rId2"/>
    <sheet name="anexo I detalhado" sheetId="3" r:id="rId3"/>
    <sheet name="anexo I" sheetId="4" r:id="rId4"/>
    <sheet name="anexo VI" sheetId="5" r:id="rId5"/>
  </sheets>
  <externalReferences>
    <externalReference r:id="rId6"/>
  </externalReferences>
  <calcPr calcId="144525"/>
</workbook>
</file>

<file path=xl/calcChain.xml><?xml version="1.0" encoding="utf-8"?>
<calcChain xmlns="http://schemas.openxmlformats.org/spreadsheetml/2006/main">
  <c r="E18" i="3" l="1"/>
  <c r="F18" i="3"/>
  <c r="F32" i="3" s="1"/>
  <c r="I18" i="3"/>
  <c r="J18" i="3"/>
  <c r="J32" i="3" s="1"/>
  <c r="M18" i="3"/>
  <c r="N18" i="3"/>
  <c r="N32" i="3" s="1"/>
  <c r="C19" i="3"/>
  <c r="C18" i="3" s="1"/>
  <c r="C32" i="3" s="1"/>
  <c r="D19" i="3"/>
  <c r="D18" i="3" s="1"/>
  <c r="D32" i="3" s="1"/>
  <c r="E19" i="3"/>
  <c r="F19" i="3"/>
  <c r="G19" i="3"/>
  <c r="G18" i="3" s="1"/>
  <c r="G32" i="3" s="1"/>
  <c r="H19" i="3"/>
  <c r="H18" i="3" s="1"/>
  <c r="H32" i="3" s="1"/>
  <c r="I19" i="3"/>
  <c r="J19" i="3"/>
  <c r="K19" i="3"/>
  <c r="K18" i="3" s="1"/>
  <c r="K32" i="3" s="1"/>
  <c r="L19" i="3"/>
  <c r="L18" i="3" s="1"/>
  <c r="L32" i="3" s="1"/>
  <c r="M19" i="3"/>
  <c r="N19" i="3"/>
  <c r="O19" i="3"/>
  <c r="O18" i="3" s="1"/>
  <c r="O32" i="3" s="1"/>
  <c r="P19" i="3"/>
  <c r="P18" i="3" s="1"/>
  <c r="P32" i="3" s="1"/>
  <c r="O20" i="3"/>
  <c r="O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C27" i="3"/>
  <c r="D27" i="3"/>
  <c r="E27" i="3"/>
  <c r="E32" i="3" s="1"/>
  <c r="F27" i="3"/>
  <c r="G27" i="3"/>
  <c r="H27" i="3"/>
  <c r="I27" i="3"/>
  <c r="I32" i="3" s="1"/>
  <c r="J27" i="3"/>
  <c r="K27" i="3"/>
  <c r="L27" i="3"/>
  <c r="M27" i="3"/>
  <c r="M32" i="3" s="1"/>
  <c r="N27" i="3"/>
  <c r="P27" i="3"/>
  <c r="O28" i="3"/>
  <c r="O27" i="3" s="1"/>
  <c r="O29" i="3"/>
  <c r="O30" i="3"/>
  <c r="O31" i="3"/>
  <c r="C35" i="3"/>
  <c r="C36" i="3"/>
  <c r="C37" i="3"/>
  <c r="C38" i="3"/>
  <c r="C42" i="3" s="1"/>
  <c r="K21" i="1"/>
  <c r="K22" i="1"/>
  <c r="K23" i="1"/>
  <c r="K24" i="1"/>
  <c r="K25" i="1"/>
  <c r="K26" i="1"/>
  <c r="K27" i="1"/>
  <c r="K28" i="1"/>
  <c r="K29" i="1"/>
  <c r="K30" i="1"/>
  <c r="K31" i="1"/>
  <c r="K20" i="1"/>
  <c r="K19" i="1"/>
  <c r="K18" i="1"/>
  <c r="K16" i="1"/>
  <c r="K17" i="1"/>
  <c r="K15" i="1"/>
  <c r="K14" i="1"/>
  <c r="K13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15" i="1"/>
  <c r="H16" i="1"/>
  <c r="H17" i="1"/>
  <c r="H14" i="1"/>
  <c r="H13" i="1"/>
  <c r="H25" i="2"/>
  <c r="H24" i="2"/>
  <c r="H23" i="2"/>
  <c r="H22" i="2"/>
  <c r="H21" i="2"/>
  <c r="H20" i="2"/>
  <c r="H19" i="2"/>
  <c r="H18" i="2"/>
  <c r="K17" i="2"/>
  <c r="H17" i="2"/>
  <c r="H16" i="2"/>
  <c r="K16" i="2" s="1"/>
  <c r="K15" i="2"/>
  <c r="H15" i="2"/>
  <c r="H14" i="2"/>
  <c r="K14" i="2" s="1"/>
  <c r="C39" i="3" l="1"/>
  <c r="D39" i="3" s="1"/>
  <c r="C41" i="3"/>
  <c r="C40" i="3"/>
  <c r="E23" i="5"/>
  <c r="D23" i="5"/>
  <c r="D17" i="5"/>
  <c r="E16" i="5"/>
  <c r="D16" i="5"/>
  <c r="D15" i="5"/>
  <c r="E14" i="5"/>
  <c r="D14" i="5"/>
  <c r="D11" i="5"/>
  <c r="D10" i="5"/>
  <c r="C34" i="4"/>
  <c r="C33" i="4"/>
  <c r="C32" i="4"/>
  <c r="C28" i="4"/>
  <c r="D27" i="4"/>
  <c r="D24" i="4" s="1"/>
  <c r="C27" i="4"/>
  <c r="C26" i="4"/>
  <c r="C25" i="4"/>
  <c r="C23" i="4"/>
  <c r="C22" i="4"/>
  <c r="C21" i="4"/>
  <c r="C20" i="4"/>
  <c r="C17" i="4"/>
  <c r="C16" i="4"/>
  <c r="D15" i="4"/>
  <c r="D14" i="4" s="1"/>
  <c r="D29" i="4" s="1"/>
  <c r="C15" i="4"/>
  <c r="C58" i="3"/>
  <c r="C56" i="3"/>
  <c r="C19" i="4" l="1"/>
  <c r="C24" i="4"/>
  <c r="E15" i="5"/>
  <c r="C35" i="4"/>
  <c r="C38" i="4" s="1"/>
  <c r="C14" i="4"/>
  <c r="C29" i="4" s="1"/>
  <c r="C36" i="4" s="1"/>
  <c r="D36" i="4" s="1"/>
  <c r="J31" i="1"/>
  <c r="G30" i="1"/>
  <c r="G29" i="1"/>
  <c r="C29" i="1"/>
  <c r="G28" i="1"/>
  <c r="C27" i="1"/>
  <c r="G26" i="1"/>
  <c r="J25" i="1"/>
  <c r="I25" i="1"/>
  <c r="F25" i="1"/>
  <c r="E25" i="1"/>
  <c r="D25" i="1"/>
  <c r="C25" i="1"/>
  <c r="G25" i="1" s="1"/>
  <c r="G24" i="1"/>
  <c r="J23" i="1"/>
  <c r="I23" i="1"/>
  <c r="F23" i="1"/>
  <c r="E23" i="1"/>
  <c r="D23" i="1"/>
  <c r="C23" i="1"/>
  <c r="C22" i="1" s="1"/>
  <c r="J19" i="1"/>
  <c r="G19" i="1"/>
  <c r="F19" i="1"/>
  <c r="F18" i="1" s="1"/>
  <c r="F31" i="1" s="1"/>
  <c r="E19" i="1"/>
  <c r="D19" i="1"/>
  <c r="C19" i="1"/>
  <c r="J18" i="1"/>
  <c r="I18" i="1"/>
  <c r="E18" i="1"/>
  <c r="D18" i="1"/>
  <c r="J15" i="1"/>
  <c r="I15" i="1"/>
  <c r="I13" i="1" s="1"/>
  <c r="I31" i="1" s="1"/>
  <c r="G15" i="1"/>
  <c r="F15" i="1"/>
  <c r="E15" i="1"/>
  <c r="E13" i="1" s="1"/>
  <c r="E31" i="1" s="1"/>
  <c r="D15" i="1"/>
  <c r="D13" i="1" s="1"/>
  <c r="C15" i="1"/>
  <c r="J13" i="1"/>
  <c r="G13" i="1"/>
  <c r="F13" i="1"/>
  <c r="C13" i="1"/>
  <c r="C39" i="4" l="1"/>
  <c r="C37" i="4"/>
  <c r="G22" i="1"/>
  <c r="G18" i="1" s="1"/>
  <c r="G31" i="1" s="1"/>
  <c r="C18" i="1"/>
  <c r="D31" i="1"/>
  <c r="G23" i="1"/>
  <c r="G27" i="1"/>
  <c r="C31" i="1" l="1"/>
</calcChain>
</file>

<file path=xl/sharedStrings.xml><?xml version="1.0" encoding="utf-8"?>
<sst xmlns="http://schemas.openxmlformats.org/spreadsheetml/2006/main" count="219" uniqueCount="150">
  <si>
    <t xml:space="preserve">                                                                                                                                    </t>
  </si>
  <si>
    <t xml:space="preserve">   GOVERNO DO ESTADO DO ESPIRITO SANTO - PODER JUDICIÁRIO</t>
  </si>
  <si>
    <t>RELATÓRIO DE GESTÃO FISCAL</t>
  </si>
  <si>
    <t>DEMONSTRATIVO DA DISPONIBILIDADE DE CAIXA E DOS RESTOS A PAGAR</t>
  </si>
  <si>
    <t xml:space="preserve"> ORÇAMENTOS FISCAL E DA SEGURIDADE SOCIAL</t>
  </si>
  <si>
    <t>JANEIRO/2024 A DEZEMBRO/2024</t>
  </si>
  <si>
    <t xml:space="preserve"> RGF - ANEXO 5 (LRF, art. 55, Inciso III, alínea "a")</t>
  </si>
  <si>
    <t>IDENTIFICAÇÃO DOS RECURSOS</t>
  </si>
  <si>
    <t xml:space="preserve">DISPONIBILIDADE DE CAIXA BRUTA </t>
  </si>
  <si>
    <t>OBRIGAÇÕES FINANCEIRAS</t>
  </si>
  <si>
    <t>DISPONIBILIDADE  DE CAIXA LÍQUIDA (ANTES DA INSCRIÇÃO EM RESTOS A PAGAR NÃO PROCESSADOS DO EXERCÍCIO</t>
  </si>
  <si>
    <t>RESTOS A PAGAR EMPENHADOS E NÃO LIQUIDADOS DO EXERCÍCIO</t>
  </si>
  <si>
    <t>EMPENHOS NÃO LIQUIDADOS CANCELADOS (NÃO INSCRITOS POR INSUFICIÊNCIA FINANCEIRA)</t>
  </si>
  <si>
    <t>DISPONIBILIDADE  DE CAIXA LÍQUIDA (APÓS A INSCRIÇÃO EM RESTOS A PAGAR NÃO PROCESSADOS DO EXERCÍCIO</t>
  </si>
  <si>
    <t>Restos a Pagar Liquidados e Não Pagos</t>
  </si>
  <si>
    <t xml:space="preserve">Restos a Pagar Empenhados e Não Liquidados                   </t>
  </si>
  <si>
    <t xml:space="preserve">Demais Obrigações Financeiras               </t>
  </si>
  <si>
    <t>(a)</t>
  </si>
  <si>
    <t>De Exercícios Anteriores                 (b)</t>
  </si>
  <si>
    <t xml:space="preserve">                                                                                                                                                                                        Do Exercício            (c )</t>
  </si>
  <si>
    <t>De Exercícios Anteriores                                            (d)</t>
  </si>
  <si>
    <t xml:space="preserve">   (e)</t>
  </si>
  <si>
    <t>(f)=(a-(b+c+d+e))</t>
  </si>
  <si>
    <t xml:space="preserve"> (g)</t>
  </si>
  <si>
    <t>(h)=(f-g)</t>
  </si>
  <si>
    <t>TOTAL DOS RECURSOS NÃO VINCULADOS (I)</t>
  </si>
  <si>
    <t>Recursos Não Vinculados de Impostos</t>
  </si>
  <si>
    <t xml:space="preserve">Recursos Tribunal de Justiça </t>
  </si>
  <si>
    <t>500 - Recursos não vinculados de Impostos</t>
  </si>
  <si>
    <t>501 - Outros Recursos não Vinculados</t>
  </si>
  <si>
    <t>TOTAL DOS RECURSOS VINCULADOS (II)</t>
  </si>
  <si>
    <t>Recursos Fundo Especial do Poder Judiciário</t>
  </si>
  <si>
    <t>759 - Recursos vinculados a fundos</t>
  </si>
  <si>
    <t>755 - Recursos de Alienação de Bens/Ativos - Administração Direta</t>
  </si>
  <si>
    <t>Recursos Extraorçamentários Vinculados a Precatórios</t>
  </si>
  <si>
    <t>Recursos Sentenças Judiciárias-Precatórios Estaduais</t>
  </si>
  <si>
    <t xml:space="preserve"> 860 - Recursos extraorçamentários vinculados a precatórios</t>
  </si>
  <si>
    <t>Recursos Sentenças Judiciárias-Precatórios Municipais</t>
  </si>
  <si>
    <t>Recursos Sentenças Judiciárias-Precatórios Federais</t>
  </si>
  <si>
    <t> Outros Recursos Extraorçamentários</t>
  </si>
  <si>
    <t>   862 - Depósitos de terceiros</t>
  </si>
  <si>
    <t>TOTAL (III) = (I + II)</t>
  </si>
  <si>
    <t>FONTE:SIGEFES-Sistema Integrado de Gestão das Finanças Públicas do Espírito Santo.</t>
  </si>
  <si>
    <t>862 - Depósitos de terceiros</t>
  </si>
  <si>
    <t xml:space="preserve">        GOVERNO DO ESTADO DO ESPIRITO SANTO - PODER JUDICIÁRIO</t>
  </si>
  <si>
    <t xml:space="preserve">  RELATÓRIO DE GESTÃO FISCAL</t>
  </si>
  <si>
    <t xml:space="preserve">                                                                                                              DEMONSTRATIVO DA DESPESA COM PESSOAL</t>
  </si>
  <si>
    <t xml:space="preserve">              ORÇAMENTOS FISCAL E DA SEGURIDADE SOCIAL</t>
  </si>
  <si>
    <t>JANEIRO/2024 A  DEZEMBRO/2024</t>
  </si>
  <si>
    <t xml:space="preserve"> RGF - ANEXO 1 (LRF, art. 55, inciso I, alínea "a")</t>
  </si>
  <si>
    <t>DESPESA COM PESSOAL</t>
  </si>
  <si>
    <t xml:space="preserve">INSCRITAS EM RESTOS A PAGAR NÃO PROCESSADOS </t>
  </si>
  <si>
    <t xml:space="preserve">(MR-1) </t>
  </si>
  <si>
    <t xml:space="preserve">(MR-2) </t>
  </si>
  <si>
    <t xml:space="preserve">(MR-3) </t>
  </si>
  <si>
    <t xml:space="preserve">(MR-4) </t>
  </si>
  <si>
    <t xml:space="preserve">(MR-5) </t>
  </si>
  <si>
    <t xml:space="preserve">(MR-6) </t>
  </si>
  <si>
    <t xml:space="preserve">(MR-7) </t>
  </si>
  <si>
    <t xml:space="preserve">(MR-8) </t>
  </si>
  <si>
    <t xml:space="preserve">(MR-9) </t>
  </si>
  <si>
    <t xml:space="preserve">(MR-10) </t>
  </si>
  <si>
    <t xml:space="preserve">(MR-11) </t>
  </si>
  <si>
    <t xml:space="preserve">(MR-12) </t>
  </si>
  <si>
    <t>TOTAL (ÚLTIMOS 12 MESES) (a)</t>
  </si>
  <si>
    <t>(b)</t>
  </si>
  <si>
    <t>DESPESA BRUTA COM PESSOAL (I)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</si>
  <si>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</si>
  <si>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</si>
  <si>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</si>
  <si>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Pessoal Inativo e Pensionistas (a) </t>
  </si>
  <si>
    <t xml:space="preserve">      Aposentadorias, Reserva e Reformas (a)</t>
  </si>
  <si>
    <t xml:space="preserve">      Pensões (a)</t>
  </si>
  <si>
    <t xml:space="preserve">    Outras despesas de pessoal decorrentes de contratos de terceirização ou de contratação de forma indireta (§ 1º do art. 18 da LRF)</t>
  </si>
  <si>
    <t xml:space="preserve">    Despesa com Pessoal não Executada Orçamentariamente (a)</t>
  </si>
  <si>
    <t xml:space="preserve">DESPESAS NÃO COMPUTADAS (II) (§ 1º do art. 19 da LRF) 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</si>
  <si>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</si>
  <si>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</si>
  <si>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</si>
  <si>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 (b)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</si>
  <si>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</si>
  <si>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</si>
  <si>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</si>
  <si>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</si>
  <si>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</si>
  <si>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>-</t>
  </si>
  <si>
    <t xml:space="preserve">(-) Transferências obrigatórias da União relativas às emendas individuais (art. 166-A, § 1º, da CF) (V) </t>
  </si>
  <si>
    <t xml:space="preserve"> (-) Transferências obrigatórias da União relativas às emendas de bancada (art. 166, § 16 da CF) (VI) </t>
  </si>
  <si>
    <t>RECEITA CORRENTE LÍQUIDA AJUSTADA PARA CÁLCULO DOS LIMITES DA DESPESA COM PESSOAL (VII) = (IV - V - VI)</t>
  </si>
  <si>
    <t>DESPESA TOTAL COM PESSOAL - DTP (VII) = (III a + III b)</t>
  </si>
  <si>
    <t xml:space="preserve">LIMITE MÁXIMO (VIII) (incisos I, II e III, art. 20 da LRF) </t>
  </si>
  <si>
    <t xml:space="preserve">LIMITE PRUDENCIAL (IX) = (0,95 x VIII) (parágrafo único do art. 22 da LRF) </t>
  </si>
  <si>
    <t xml:space="preserve">LIMITE DE ALERTA (X) = (0,90 x VIII) (inciso II do §1º do art. 59 da LRF) </t>
  </si>
  <si>
    <t xml:space="preserve">FONTE:  </t>
  </si>
  <si>
    <t>Despesas:SIGEFES-Sistema Integrado de Gestão das Finanças Públicas do Espírito Santo</t>
  </si>
  <si>
    <t>Receitas: Os dados da Receita Corrente Líquida foram fornecidos pela Subgerência de Informações Fiscais e Contabilidade de Custos da Secretaria de Estado da Fazenda, por meio eletrônico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</si>
  <si>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</si>
  <si>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>RECEITA CORRENTE LÍQUIDA</t>
  </si>
  <si>
    <t>( - ) Transferências obrigatórias da União relativas às emendas individuais (art. 166-A, § 1º, da CF) (IV)</t>
  </si>
  <si>
    <t>RECEITA CORRENTE LÍQUIDA AJUSTADA PARA CÁLCULO DOS LIMITES DE ENDIVIDAMENTO</t>
  </si>
  <si>
    <t>( - ) Transferências obrigatórias da União relativas às emendas de bancada (art. 166, §16, da CF) e ao vencimento dos agentes comunitários de saúde e de combate às endemias (CF, art. 198, § 11)(VI)</t>
  </si>
  <si>
    <t>RECEITA CORRENTE LÍQUIDA AJUSTADA PARA CÁLCULO DOS LIMITES DA DESPESA COM PESSOAL</t>
  </si>
  <si>
    <t xml:space="preserve">                          GOVERNO DO ESTADO DO ESPIRITO SANTO </t>
  </si>
  <si>
    <t xml:space="preserve">                   PODER JUDICIÁRIO</t>
  </si>
  <si>
    <t xml:space="preserve">                        RELATÓRIO DE GESTÃO FISCAL  </t>
  </si>
  <si>
    <t xml:space="preserve">                            DEMONSTRATIVO DA DESPESA COM PESSOAL</t>
  </si>
  <si>
    <t xml:space="preserve">                            ORÇAMENTOS FISCAL E DA SEGURIDADE SOCIAL</t>
  </si>
  <si>
    <t xml:space="preserve">                                     JANEIRO/2024 A  DEZEMBRO/2024</t>
  </si>
  <si>
    <t xml:space="preserve"> RGF - ANEXO I (LRF, art. 55, inciso I, alinea "a")</t>
  </si>
  <si>
    <t>RS 1,00</t>
  </si>
  <si>
    <t>DESPESAS EXECUTADAS</t>
  </si>
  <si>
    <t>(  JANEIRO/2024 A DEZEMBRO/2024)</t>
  </si>
  <si>
    <t>LIQUIDADAS</t>
  </si>
  <si>
    <t>INSCRITAS EM RESTOS A PAGAR NÃO PROCESSADOS</t>
  </si>
  <si>
    <t xml:space="preserve">      Benefícios Previdenciários</t>
  </si>
  <si>
    <t xml:space="preserve">     Outras despesas de pessoal decorrentes de contratos de terceirização ou de contratação de forma indireta (§ 1º do art. 18 da LRF)</t>
  </si>
  <si>
    <t xml:space="preserve"> </t>
  </si>
  <si>
    <t>DESPESA LIQUIDA COM PESSOAL (III) = (I - II)</t>
  </si>
  <si>
    <t>% SOBRE A RCL</t>
  </si>
  <si>
    <t>RECEITA CORRENTE LIQUIDA - RCL (IV)</t>
  </si>
  <si>
    <t>DESPESA TOTAL COM PESSOAL - DTP (V)= (III a + III b)</t>
  </si>
  <si>
    <t xml:space="preserve">                                                        </t>
  </si>
  <si>
    <t>LIMITE MÁXIMO (VIII)  (incisos I, II e III. art. 20 da LRF)</t>
  </si>
  <si>
    <r>
      <t xml:space="preserve">LIMITE PRUDENCIAL(IX) = (0,95 x VIII) (parágrafo único. art. </t>
    </r>
    <r>
      <rPr>
        <i/>
        <sz val="8"/>
        <color indexed="59"/>
        <rFont val="Calibri"/>
        <family val="2"/>
      </rPr>
      <t xml:space="preserve">22 da </t>
    </r>
    <r>
      <rPr>
        <sz val="8"/>
        <color indexed="59"/>
        <rFont val="Calibri"/>
        <family val="2"/>
      </rPr>
      <t xml:space="preserve">LRF) </t>
    </r>
  </si>
  <si>
    <r>
      <t>LIMITE DE ALERTA (X) = (0,90 x VIII) (inciso II do § 1º do art. 59</t>
    </r>
    <r>
      <rPr>
        <i/>
        <sz val="8"/>
        <color indexed="59"/>
        <rFont val="Calibri"/>
        <family val="2"/>
      </rPr>
      <t xml:space="preserve"> da </t>
    </r>
    <r>
      <rPr>
        <sz val="8"/>
        <color indexed="59"/>
        <rFont val="Calibri"/>
        <family val="2"/>
      </rPr>
      <t xml:space="preserve">LRF) </t>
    </r>
  </si>
  <si>
    <t xml:space="preserve">                              GOVERNO DO ESTADO DO ESPIRITO SANTO - PODER JUDICIÁRIO</t>
  </si>
  <si>
    <t xml:space="preserve">                            RELATÓRIO DE GESTÃO FISCAL</t>
  </si>
  <si>
    <t xml:space="preserve">                                  DEMONSTRATIVO SIMPLIFICADO DO RELATÓRIO DE GESTÃO FISCAL</t>
  </si>
  <si>
    <t xml:space="preserve">                             ORÇAMENTOS FISCAL E DA SEGURIDADE SOCIAL</t>
  </si>
  <si>
    <t xml:space="preserve">                                   JANEIRO/2024 A DEZEMBRO/2024</t>
  </si>
  <si>
    <t xml:space="preserve"> LRF, art. 48 - Anexo 6</t>
  </si>
  <si>
    <t>VALOR ATÉ O QUADRIMESTRE</t>
  </si>
  <si>
    <t>Receita Corrente líquida</t>
  </si>
  <si>
    <t>Receita Corrente Líquida Ajustada</t>
  </si>
  <si>
    <t>Despesa Total com Pessoal - DTP</t>
  </si>
  <si>
    <t>Limite Máximo (incisos I, II e III, art. 20 da LRF) - 6%</t>
  </si>
  <si>
    <t>Limite Prudencial  (parágrafo único, art. 22 da LRF) - 5,7%</t>
  </si>
  <si>
    <t>Limite de Alerta (inciso II do §1º do art. 59 da LRF) - 5,4%</t>
  </si>
  <si>
    <t>RESTOS A PAGAR</t>
  </si>
  <si>
    <t>DISPONIBILIDADE DE CAIXA</t>
  </si>
  <si>
    <t xml:space="preserve">LÍQUIDA (APÓS A INSCRIÇÃO EM </t>
  </si>
  <si>
    <t>RESTOS A PAGAR NÃO PROCESSADOS DO</t>
  </si>
  <si>
    <t>EXERCÍCIO)</t>
  </si>
  <si>
    <t>Valor Total</t>
  </si>
  <si>
    <r>
      <t>FONTE:                                                                                                                                                                                                                                                                                                                                                                                                         Despesa</t>
    </r>
    <r>
      <rPr>
        <sz val="6"/>
        <rFont val="Verdana"/>
        <family val="2"/>
      </rPr>
      <t xml:space="preserve">s:SIGEFES-Sistema Integrado de Gestão das Finanças Públicas do Espírito Santo, Demonstrativo da Despesas de Inativos e Pensionistas do Fundo Financeiro e Fundo Previdenciário elaborado pela Gerência  de Finanças do IPAJM-Instituto de Previdencia dos Servidores do Estado do Espírito Santo.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6"/>
        <rFont val="Verdana"/>
        <family val="2"/>
      </rPr>
      <t>Receitas</t>
    </r>
    <r>
      <rPr>
        <sz val="6"/>
        <rFont val="Verdana"/>
        <family val="2"/>
      </rPr>
      <t>: Os dados da Receita Corrente Líquida foram fornecidos pela Subgerência de Informações Fiscais e Contabilidade de Custos da Secretaria de Estado da Fazenda, por meio eletrônico.</t>
    </r>
  </si>
  <si>
    <t xml:space="preserve"> Vitória (ES), </t>
  </si>
  <si>
    <t xml:space="preserve">   </t>
  </si>
  <si>
    <t xml:space="preserve">                                           </t>
  </si>
  <si>
    <t xml:space="preserve">                                           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</si>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</sst>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#,##0.0"/>
    <numFmt numFmtId="167" formatCode="&quot;R$&quot;\ #,##0.00"/>
    <numFmt numFmtId="168" formatCode="0.0%"/>
  </numFmts>
  <fonts count="7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8"/>
      <color rgb="FF333333"/>
      <name val="Tahoma"/>
      <family val="2"/>
    </font>
    <font>
      <b/>
      <sz val="9"/>
      <name val="Arial"/>
      <family val="2"/>
    </font>
    <font>
      <sz val="6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theme="4"/>
      <name val="Calibri"/>
      <family val="2"/>
    </font>
    <font>
      <b/>
      <sz val="8"/>
      <name val="Times New Roman"/>
      <family val="1"/>
    </font>
    <font>
      <sz val="8"/>
      <name val="Calibri"/>
      <family val="2"/>
      <scheme val="minor"/>
    </font>
    <font>
      <b/>
      <sz val="8"/>
      <color indexed="63"/>
      <name val="Calibri"/>
      <family val="2"/>
    </font>
    <font>
      <sz val="8"/>
      <color indexed="72"/>
      <name val="Calibri"/>
      <family val="2"/>
    </font>
    <font>
      <b/>
      <sz val="8"/>
      <color rgb="FF000000"/>
      <name val="Unknown"/>
    </font>
    <font>
      <sz val="8"/>
      <color rgb="FF000000"/>
      <name val="Unknown"/>
    </font>
    <font>
      <sz val="6"/>
      <name val="Arial"/>
      <family val="2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indexed="72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Tahoma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5"/>
      <color rgb="FF000000"/>
      <name val="Arial"/>
      <family val="2"/>
    </font>
    <font>
      <b/>
      <sz val="7"/>
      <name val="Arial"/>
      <family val="2"/>
    </font>
    <font>
      <b/>
      <sz val="7"/>
      <name val="Times New Roman"/>
      <family val="1"/>
    </font>
    <font>
      <b/>
      <sz val="10"/>
      <name val="Arial"/>
      <family val="2"/>
    </font>
    <font>
      <b/>
      <sz val="8"/>
      <color indexed="72"/>
      <name val="Tahoma"/>
      <family val="2"/>
    </font>
    <font>
      <b/>
      <sz val="1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rgb="FF35383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i/>
      <sz val="8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2" tint="-0.89999084444715716"/>
      <name val="Arial"/>
      <family val="2"/>
    </font>
    <font>
      <sz val="9"/>
      <color theme="2" tint="-0.89999084444715716"/>
      <name val="Arial"/>
      <family val="2"/>
    </font>
    <font>
      <sz val="6"/>
      <color theme="2" tint="-0.89999084444715716"/>
      <name val="Arial"/>
      <family val="2"/>
    </font>
    <font>
      <b/>
      <sz val="9"/>
      <color theme="2" tint="-0.89999084444715716"/>
      <name val="Arial"/>
      <family val="2"/>
    </font>
    <font>
      <b/>
      <sz val="8"/>
      <color theme="2" tint="-0.89999084444715716"/>
      <name val="Calibri"/>
      <family val="2"/>
      <scheme val="minor"/>
    </font>
    <font>
      <sz val="9"/>
      <color theme="2" tint="-0.89999084444715716"/>
      <name val="Calibri"/>
      <family val="2"/>
      <scheme val="minor"/>
    </font>
    <font>
      <sz val="5"/>
      <color theme="2" tint="-0.89999084444715716"/>
      <name val="Calibri"/>
      <family val="2"/>
      <scheme val="minor"/>
    </font>
    <font>
      <b/>
      <sz val="9"/>
      <color theme="2" tint="-0.89999084444715716"/>
      <name val="Calibri"/>
      <family val="2"/>
      <scheme val="minor"/>
    </font>
    <font>
      <sz val="14"/>
      <color theme="2" tint="-0.89999084444715716"/>
      <name val="Arial"/>
      <family val="2"/>
    </font>
    <font>
      <sz val="14"/>
      <color theme="2" tint="-0.89999084444715716"/>
      <name val="Calibri"/>
      <family val="2"/>
      <scheme val="minor"/>
    </font>
    <font>
      <b/>
      <sz val="8"/>
      <color theme="2" tint="-0.89999084444715716"/>
      <name val="Times New Roman"/>
      <family val="1"/>
    </font>
    <font>
      <sz val="8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i/>
      <sz val="8"/>
      <color indexed="59"/>
      <name val="Calibri"/>
      <family val="2"/>
    </font>
    <font>
      <sz val="8"/>
      <color indexed="59"/>
      <name val="Calibri"/>
      <family val="2"/>
    </font>
    <font>
      <sz val="8"/>
      <color theme="2" tint="-0.89999084444715716"/>
      <name val="Arial"/>
      <family val="2"/>
    </font>
    <font>
      <sz val="6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6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8"/>
      <name val="Calibri"/>
      <family val="2"/>
    </font>
    <font>
      <sz val="8"/>
      <name val="Unknown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NumberFormat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28">
    <xf numFmtId="0" fontId="0" fillId="0" borderId="0" xfId="0"/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/>
    <xf numFmtId="0" fontId="3" fillId="0" borderId="0" xfId="0" applyNumberFormat="1" applyFont="1" applyFill="1" applyBorder="1" applyAlignment="1" applyProtection="1">
      <alignment vertical="top"/>
    </xf>
    <xf numFmtId="4" fontId="3" fillId="0" borderId="0" xfId="0" applyNumberFormat="1" applyFont="1" applyFill="1" applyBorder="1" applyAlignment="1" applyProtection="1">
      <alignment vertical="top"/>
    </xf>
    <xf numFmtId="4" fontId="4" fillId="0" borderId="0" xfId="0" applyNumberFormat="1" applyFont="1" applyAlignment="1">
      <alignment horizontal="right"/>
    </xf>
    <xf numFmtId="4" fontId="3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 vertical="top"/>
    </xf>
    <xf numFmtId="4" fontId="5" fillId="0" borderId="0" xfId="0" applyNumberFormat="1" applyFont="1" applyFill="1" applyBorder="1" applyAlignment="1" applyProtection="1">
      <alignment horizontal="right" vertical="top"/>
    </xf>
    <xf numFmtId="4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4" fontId="5" fillId="0" borderId="0" xfId="0" applyNumberFormat="1" applyFont="1" applyFill="1" applyBorder="1" applyAlignment="1" applyProtection="1">
      <alignment horizontal="center" vertical="top"/>
    </xf>
    <xf numFmtId="4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/>
    <xf numFmtId="4" fontId="7" fillId="0" borderId="1" xfId="0" applyNumberFormat="1" applyFont="1" applyFill="1" applyBorder="1" applyAlignment="1"/>
    <xf numFmtId="0" fontId="7" fillId="0" borderId="1" xfId="0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right"/>
    </xf>
    <xf numFmtId="4" fontId="2" fillId="0" borderId="0" xfId="0" applyNumberFormat="1" applyFont="1" applyFill="1" applyAlignment="1"/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justify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0" borderId="2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/>
    <xf numFmtId="0" fontId="11" fillId="3" borderId="6" xfId="0" applyNumberFormat="1" applyFont="1" applyFill="1" applyBorder="1" applyAlignment="1">
      <alignment horizontal="left" vertical="top" wrapText="1"/>
    </xf>
    <xf numFmtId="0" fontId="12" fillId="0" borderId="9" xfId="0" applyNumberFormat="1" applyFont="1" applyFill="1" applyBorder="1" applyAlignment="1">
      <alignment vertical="center"/>
    </xf>
    <xf numFmtId="0" fontId="13" fillId="3" borderId="6" xfId="0" applyNumberFormat="1" applyFont="1" applyFill="1" applyBorder="1" applyAlignment="1">
      <alignment horizontal="left" vertical="top" wrapText="1"/>
    </xf>
    <xf numFmtId="0" fontId="8" fillId="0" borderId="6" xfId="0" applyNumberFormat="1" applyFont="1" applyFill="1" applyBorder="1" applyAlignment="1">
      <alignment vertical="center"/>
    </xf>
    <xf numFmtId="0" fontId="14" fillId="0" borderId="6" xfId="0" applyFont="1" applyBorder="1"/>
    <xf numFmtId="0" fontId="15" fillId="0" borderId="6" xfId="0" applyFont="1" applyBorder="1"/>
    <xf numFmtId="0" fontId="8" fillId="4" borderId="9" xfId="0" applyNumberFormat="1" applyFont="1" applyFill="1" applyBorder="1" applyAlignment="1">
      <alignment vertical="center"/>
    </xf>
    <xf numFmtId="4" fontId="8" fillId="4" borderId="9" xfId="0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17" fillId="0" borderId="2" xfId="0" applyNumberFormat="1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17" fillId="0" borderId="8" xfId="0" applyNumberFormat="1" applyFont="1" applyFill="1" applyBorder="1" applyAlignment="1">
      <alignment horizontal="right" vertical="center"/>
    </xf>
    <xf numFmtId="4" fontId="17" fillId="0" borderId="10" xfId="0" applyNumberFormat="1" applyFont="1" applyFill="1" applyBorder="1" applyAlignment="1">
      <alignment horizontal="right" vertical="center"/>
    </xf>
    <xf numFmtId="0" fontId="11" fillId="0" borderId="0" xfId="0" applyFont="1" applyFill="1" applyAlignment="1"/>
    <xf numFmtId="0" fontId="19" fillId="0" borderId="8" xfId="0" applyNumberFormat="1" applyFont="1" applyFill="1" applyBorder="1" applyAlignment="1">
      <alignment vertical="center"/>
    </xf>
    <xf numFmtId="4" fontId="11" fillId="0" borderId="8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4" fontId="11" fillId="0" borderId="11" xfId="0" applyNumberFormat="1" applyFont="1" applyFill="1" applyBorder="1" applyAlignment="1">
      <alignment horizontal="right" vertical="center"/>
    </xf>
    <xf numFmtId="4" fontId="11" fillId="0" borderId="2" xfId="1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6" xfId="0" applyNumberFormat="1" applyFont="1" applyFill="1" applyBorder="1" applyAlignment="1">
      <alignment horizontal="right" vertical="top" wrapText="1"/>
    </xf>
    <xf numFmtId="4" fontId="11" fillId="0" borderId="0" xfId="0" applyNumberFormat="1" applyFont="1" applyFill="1" applyBorder="1" applyAlignment="1">
      <alignment horizontal="right" vertical="top" wrapText="1"/>
    </xf>
    <xf numFmtId="4" fontId="11" fillId="0" borderId="0" xfId="1" applyNumberFormat="1" applyFont="1" applyFill="1" applyBorder="1" applyAlignment="1">
      <alignment horizontal="right" vertical="center"/>
    </xf>
    <xf numFmtId="4" fontId="11" fillId="0" borderId="6" xfId="1" applyNumberFormat="1" applyFont="1" applyFill="1" applyBorder="1" applyAlignment="1">
      <alignment horizontal="right" vertical="center"/>
    </xf>
    <xf numFmtId="0" fontId="20" fillId="0" borderId="9" xfId="0" applyNumberFormat="1" applyFont="1" applyFill="1" applyBorder="1" applyAlignment="1">
      <alignment vertical="center"/>
    </xf>
    <xf numFmtId="39" fontId="17" fillId="0" borderId="9" xfId="0" applyNumberFormat="1" applyFont="1" applyFill="1" applyBorder="1" applyAlignment="1">
      <alignment horizontal="right" vertical="center"/>
    </xf>
    <xf numFmtId="39" fontId="17" fillId="0" borderId="3" xfId="0" applyNumberFormat="1" applyFont="1" applyFill="1" applyBorder="1" applyAlignment="1">
      <alignment horizontal="right" vertical="center"/>
    </xf>
    <xf numFmtId="39" fontId="17" fillId="0" borderId="5" xfId="0" applyNumberFormat="1" applyFont="1" applyFill="1" applyBorder="1" applyAlignment="1">
      <alignment horizontal="right" vertical="center"/>
    </xf>
    <xf numFmtId="0" fontId="21" fillId="3" borderId="6" xfId="0" applyNumberFormat="1" applyFont="1" applyFill="1" applyBorder="1" applyAlignment="1">
      <alignment horizontal="left" vertical="top" wrapText="1"/>
    </xf>
    <xf numFmtId="4" fontId="11" fillId="0" borderId="13" xfId="0" applyNumberFormat="1" applyFont="1" applyFill="1" applyBorder="1" applyAlignment="1">
      <alignment horizontal="right" vertical="center"/>
    </xf>
    <xf numFmtId="4" fontId="11" fillId="0" borderId="12" xfId="0" applyNumberFormat="1" applyFont="1" applyFill="1" applyBorder="1" applyAlignment="1">
      <alignment horizontal="right" vertical="center"/>
    </xf>
    <xf numFmtId="4" fontId="11" fillId="0" borderId="6" xfId="0" applyNumberFormat="1" applyFont="1" applyFill="1" applyBorder="1" applyAlignment="1">
      <alignment horizontal="right" vertical="center"/>
    </xf>
    <xf numFmtId="4" fontId="11" fillId="0" borderId="13" xfId="1" applyNumberFormat="1" applyFont="1" applyFill="1" applyBorder="1" applyAlignment="1">
      <alignment horizontal="right" vertical="center"/>
    </xf>
    <xf numFmtId="0" fontId="17" fillId="0" borderId="9" xfId="0" applyNumberFormat="1" applyFont="1" applyFill="1" applyBorder="1" applyAlignment="1">
      <alignment vertical="center"/>
    </xf>
    <xf numFmtId="4" fontId="17" fillId="0" borderId="5" xfId="0" applyNumberFormat="1" applyFont="1" applyFill="1" applyBorder="1" applyAlignment="1">
      <alignment horizontal="right" vertical="center"/>
    </xf>
    <xf numFmtId="4" fontId="11" fillId="0" borderId="5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4" fontId="11" fillId="0" borderId="3" xfId="0" applyNumberFormat="1" applyFont="1" applyFill="1" applyBorder="1" applyAlignment="1">
      <alignment horizontal="right" vertical="center"/>
    </xf>
    <xf numFmtId="4" fontId="11" fillId="0" borderId="9" xfId="0" applyNumberFormat="1" applyFont="1" applyFill="1" applyBorder="1" applyAlignment="1">
      <alignment horizontal="right" vertical="center"/>
    </xf>
    <xf numFmtId="4" fontId="11" fillId="0" borderId="5" xfId="1" applyNumberFormat="1" applyFont="1" applyFill="1" applyBorder="1" applyAlignment="1">
      <alignment horizontal="right" vertical="center"/>
    </xf>
    <xf numFmtId="4" fontId="11" fillId="0" borderId="12" xfId="1" applyNumberFormat="1" applyFont="1" applyFill="1" applyBorder="1" applyAlignment="1">
      <alignment horizontal="right" vertical="center"/>
    </xf>
    <xf numFmtId="0" fontId="22" fillId="0" borderId="9" xfId="0" applyFont="1" applyBorder="1"/>
    <xf numFmtId="4" fontId="11" fillId="0" borderId="3" xfId="1" applyNumberFormat="1" applyFont="1" applyFill="1" applyBorder="1" applyAlignment="1">
      <alignment horizontal="right" vertical="center"/>
    </xf>
    <xf numFmtId="4" fontId="11" fillId="0" borderId="9" xfId="1" applyNumberFormat="1" applyFont="1" applyFill="1" applyBorder="1" applyAlignment="1">
      <alignment horizontal="right" vertical="center"/>
    </xf>
    <xf numFmtId="0" fontId="23" fillId="0" borderId="6" xfId="0" applyFont="1" applyBorder="1"/>
    <xf numFmtId="4" fontId="11" fillId="0" borderId="0" xfId="0" applyNumberFormat="1" applyFont="1"/>
    <xf numFmtId="4" fontId="11" fillId="0" borderId="7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 applyProtection="1">
      <alignment horizontal="right" vertical="top"/>
    </xf>
    <xf numFmtId="4" fontId="1" fillId="0" borderId="0" xfId="0" applyNumberFormat="1" applyFont="1" applyFill="1" applyBorder="1" applyAlignment="1" applyProtection="1">
      <alignment vertical="top"/>
    </xf>
    <xf numFmtId="4" fontId="3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 vertical="top"/>
    </xf>
    <xf numFmtId="0" fontId="1" fillId="0" borderId="0" xfId="2" applyFill="1"/>
    <xf numFmtId="0" fontId="2" fillId="0" borderId="0" xfId="2" applyNumberFormat="1" applyFont="1" applyFill="1" applyAlignment="1"/>
    <xf numFmtId="4" fontId="2" fillId="0" borderId="0" xfId="2" applyNumberFormat="1" applyFont="1" applyFill="1" applyBorder="1" applyAlignment="1"/>
    <xf numFmtId="4" fontId="7" fillId="0" borderId="0" xfId="0" applyNumberFormat="1" applyFont="1" applyFill="1" applyBorder="1" applyAlignment="1">
      <alignment horizontal="right" vertical="center"/>
    </xf>
    <xf numFmtId="4" fontId="24" fillId="0" borderId="0" xfId="2" applyNumberFormat="1" applyFont="1" applyFill="1" applyAlignment="1">
      <alignment horizontal="right"/>
    </xf>
    <xf numFmtId="0" fontId="2" fillId="5" borderId="0" xfId="2" applyNumberFormat="1" applyFont="1" applyFill="1" applyAlignment="1"/>
    <xf numFmtId="4" fontId="2" fillId="0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right" vertical="top" wrapText="1"/>
    </xf>
    <xf numFmtId="4" fontId="23" fillId="6" borderId="1" xfId="0" applyNumberFormat="1" applyFont="1" applyFill="1" applyBorder="1" applyAlignment="1">
      <alignment horizontal="right" vertical="center" wrapText="1"/>
    </xf>
    <xf numFmtId="165" fontId="25" fillId="5" borderId="0" xfId="3" applyFont="1" applyFill="1" applyBorder="1" applyAlignment="1">
      <alignment horizontal="right" wrapText="1"/>
    </xf>
    <xf numFmtId="8" fontId="2" fillId="5" borderId="0" xfId="2" applyNumberFormat="1" applyFont="1" applyFill="1" applyAlignment="1"/>
    <xf numFmtId="0" fontId="26" fillId="2" borderId="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7" fillId="2" borderId="0" xfId="0" applyNumberFormat="1" applyFont="1" applyFill="1" applyBorder="1" applyAlignment="1" applyProtection="1">
      <alignment horizontal="center" vertical="top"/>
    </xf>
    <xf numFmtId="0" fontId="27" fillId="2" borderId="11" xfId="0" applyNumberFormat="1" applyFont="1" applyFill="1" applyBorder="1" applyAlignment="1" applyProtection="1">
      <alignment horizontal="center" vertical="top"/>
    </xf>
    <xf numFmtId="0" fontId="27" fillId="2" borderId="10" xfId="0" applyNumberFormat="1" applyFont="1" applyFill="1" applyBorder="1" applyAlignment="1" applyProtection="1">
      <alignment horizontal="center" vertical="top"/>
    </xf>
    <xf numFmtId="0" fontId="26" fillId="2" borderId="6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justify" wrapText="1"/>
    </xf>
    <xf numFmtId="0" fontId="26" fillId="2" borderId="15" xfId="0" applyFont="1" applyFill="1" applyBorder="1" applyAlignment="1">
      <alignment horizontal="center" vertical="justify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17" fontId="29" fillId="2" borderId="7" xfId="0" applyNumberFormat="1" applyFont="1" applyFill="1" applyBorder="1" applyAlignment="1" applyProtection="1">
      <alignment horizontal="center" vertical="top"/>
    </xf>
    <xf numFmtId="0" fontId="30" fillId="7" borderId="15" xfId="2" applyNumberFormat="1" applyFont="1" applyFill="1" applyBorder="1" applyAlignment="1">
      <alignment horizontal="center" vertical="top" wrapText="1"/>
    </xf>
    <xf numFmtId="4" fontId="24" fillId="0" borderId="0" xfId="2" applyNumberFormat="1" applyFont="1" applyFill="1" applyBorder="1" applyAlignment="1">
      <alignment horizontal="right"/>
    </xf>
    <xf numFmtId="0" fontId="31" fillId="0" borderId="0" xfId="2" applyFont="1" applyFill="1"/>
    <xf numFmtId="0" fontId="10" fillId="0" borderId="12" xfId="2" applyNumberFormat="1" applyFont="1" applyFill="1" applyBorder="1" applyAlignment="1"/>
    <xf numFmtId="4" fontId="10" fillId="0" borderId="2" xfId="2" applyNumberFormat="1" applyFont="1" applyFill="1" applyBorder="1" applyAlignment="1"/>
    <xf numFmtId="4" fontId="32" fillId="3" borderId="0" xfId="0" applyNumberFormat="1" applyFont="1" applyFill="1" applyBorder="1" applyAlignment="1">
      <alignment horizontal="right" vertical="top" wrapText="1"/>
    </xf>
    <xf numFmtId="0" fontId="10" fillId="0" borderId="12" xfId="2" applyNumberFormat="1" applyFont="1" applyFill="1" applyBorder="1" applyAlignment="1">
      <alignment horizontal="left"/>
    </xf>
    <xf numFmtId="4" fontId="10" fillId="0" borderId="6" xfId="0" applyNumberFormat="1" applyFont="1" applyFill="1" applyBorder="1" applyAlignment="1" applyProtection="1">
      <alignment horizontal="right" vertical="top"/>
    </xf>
    <xf numFmtId="4" fontId="33" fillId="0" borderId="0" xfId="2" applyNumberFormat="1" applyFont="1" applyFill="1" applyAlignment="1">
      <alignment horizontal="right"/>
    </xf>
    <xf numFmtId="0" fontId="34" fillId="0" borderId="0" xfId="2" applyFont="1" applyFill="1"/>
    <xf numFmtId="0" fontId="2" fillId="0" borderId="12" xfId="2" applyNumberFormat="1" applyFont="1" applyFill="1" applyBorder="1" applyAlignment="1">
      <alignment horizontal="left"/>
    </xf>
    <xf numFmtId="4" fontId="2" fillId="0" borderId="6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7" fillId="3" borderId="12" xfId="0" applyNumberFormat="1" applyFont="1" applyFill="1" applyBorder="1" applyAlignment="1">
      <alignment horizontal="right" vertical="top" wrapText="1"/>
    </xf>
    <xf numFmtId="4" fontId="23" fillId="0" borderId="6" xfId="0" applyNumberFormat="1" applyFont="1" applyBorder="1"/>
    <xf numFmtId="4" fontId="2" fillId="0" borderId="6" xfId="2" applyNumberFormat="1" applyFont="1" applyFill="1" applyBorder="1" applyAlignment="1"/>
    <xf numFmtId="4" fontId="35" fillId="0" borderId="0" xfId="2" applyNumberFormat="1" applyFont="1" applyFill="1" applyAlignment="1">
      <alignment horizontal="right"/>
    </xf>
    <xf numFmtId="4" fontId="23" fillId="6" borderId="6" xfId="0" applyNumberFormat="1" applyFont="1" applyFill="1" applyBorder="1" applyAlignment="1">
      <alignment horizontal="right" vertical="center" wrapText="1"/>
    </xf>
    <xf numFmtId="0" fontId="1" fillId="5" borderId="0" xfId="2" applyFill="1"/>
    <xf numFmtId="0" fontId="10" fillId="5" borderId="12" xfId="2" applyNumberFormat="1" applyFont="1" applyFill="1" applyBorder="1" applyAlignment="1">
      <alignment horizontal="left"/>
    </xf>
    <xf numFmtId="4" fontId="10" fillId="0" borderId="6" xfId="2" applyNumberFormat="1" applyFont="1" applyFill="1" applyBorder="1" applyAlignment="1"/>
    <xf numFmtId="4" fontId="10" fillId="0" borderId="0" xfId="2" applyNumberFormat="1" applyFont="1" applyFill="1"/>
    <xf numFmtId="4" fontId="25" fillId="0" borderId="12" xfId="0" applyNumberFormat="1" applyFont="1" applyFill="1" applyBorder="1" applyAlignment="1">
      <alignment horizontal="right" vertical="top" wrapText="1"/>
    </xf>
    <xf numFmtId="4" fontId="25" fillId="0" borderId="6" xfId="0" applyNumberFormat="1" applyFont="1" applyFill="1" applyBorder="1" applyAlignment="1">
      <alignment horizontal="right" vertical="top" wrapText="1"/>
    </xf>
    <xf numFmtId="4" fontId="25" fillId="0" borderId="0" xfId="0" applyNumberFormat="1" applyFont="1" applyFill="1" applyBorder="1" applyAlignment="1">
      <alignment horizontal="right" vertical="top" wrapText="1"/>
    </xf>
    <xf numFmtId="0" fontId="2" fillId="0" borderId="12" xfId="2" applyNumberFormat="1" applyFont="1" applyFill="1" applyBorder="1" applyAlignment="1">
      <alignment horizontal="left" wrapText="1"/>
    </xf>
    <xf numFmtId="4" fontId="2" fillId="0" borderId="13" xfId="2" applyNumberFormat="1" applyFont="1" applyFill="1" applyBorder="1" applyAlignment="1"/>
    <xf numFmtId="4" fontId="2" fillId="0" borderId="6" xfId="0" applyNumberFormat="1" applyFont="1" applyFill="1" applyBorder="1" applyAlignment="1" applyProtection="1">
      <alignment horizontal="right"/>
    </xf>
    <xf numFmtId="4" fontId="31" fillId="0" borderId="0" xfId="2" applyNumberFormat="1" applyFont="1" applyFill="1" applyBorder="1"/>
    <xf numFmtId="0" fontId="2" fillId="0" borderId="12" xfId="2" applyNumberFormat="1" applyFont="1" applyFill="1" applyBorder="1" applyAlignment="1">
      <alignment horizontal="left" indent="1"/>
    </xf>
    <xf numFmtId="4" fontId="2" fillId="0" borderId="6" xfId="0" applyNumberFormat="1" applyFont="1" applyFill="1" applyBorder="1" applyAlignment="1" applyProtection="1">
      <alignment horizontal="right" vertical="top"/>
    </xf>
    <xf numFmtId="4" fontId="2" fillId="0" borderId="0" xfId="0" applyNumberFormat="1" applyFont="1" applyFill="1" applyBorder="1" applyAlignment="1" applyProtection="1">
      <alignment horizontal="right" vertical="top"/>
    </xf>
    <xf numFmtId="4" fontId="2" fillId="0" borderId="13" xfId="0" applyNumberFormat="1" applyFont="1" applyFill="1" applyBorder="1" applyAlignment="1" applyProtection="1">
      <alignment horizontal="right" vertical="top"/>
    </xf>
    <xf numFmtId="0" fontId="36" fillId="0" borderId="0" xfId="2" applyFont="1" applyFill="1"/>
    <xf numFmtId="4" fontId="2" fillId="0" borderId="6" xfId="2" applyNumberFormat="1" applyFont="1" applyFill="1" applyBorder="1"/>
    <xf numFmtId="4" fontId="2" fillId="0" borderId="0" xfId="2" applyNumberFormat="1" applyFont="1" applyFill="1" applyBorder="1"/>
    <xf numFmtId="4" fontId="2" fillId="0" borderId="6" xfId="0" applyNumberFormat="1" applyFont="1" applyFill="1" applyBorder="1"/>
    <xf numFmtId="4" fontId="36" fillId="0" borderId="0" xfId="2" applyNumberFormat="1" applyFont="1" applyFill="1" applyAlignment="1">
      <alignment horizontal="right"/>
    </xf>
    <xf numFmtId="4" fontId="37" fillId="0" borderId="6" xfId="2" applyNumberFormat="1" applyFont="1" applyFill="1" applyBorder="1" applyAlignment="1"/>
    <xf numFmtId="4" fontId="25" fillId="3" borderId="0" xfId="0" applyNumberFormat="1" applyFont="1" applyFill="1" applyBorder="1" applyAlignment="1">
      <alignment horizontal="right" vertical="top" wrapText="1"/>
    </xf>
    <xf numFmtId="4" fontId="25" fillId="3" borderId="6" xfId="0" applyNumberFormat="1" applyFont="1" applyFill="1" applyBorder="1" applyAlignment="1">
      <alignment horizontal="right" vertical="top" wrapText="1"/>
    </xf>
    <xf numFmtId="0" fontId="10" fillId="7" borderId="12" xfId="2" applyNumberFormat="1" applyFont="1" applyFill="1" applyBorder="1" applyAlignment="1"/>
    <xf numFmtId="4" fontId="10" fillId="7" borderId="7" xfId="2" applyNumberFormat="1" applyFont="1" applyFill="1" applyBorder="1" applyAlignment="1"/>
    <xf numFmtId="4" fontId="10" fillId="0" borderId="7" xfId="2" applyNumberFormat="1" applyFont="1" applyFill="1" applyBorder="1" applyAlignment="1"/>
    <xf numFmtId="4" fontId="33" fillId="0" borderId="0" xfId="2" applyNumberFormat="1" applyFont="1" applyFill="1" applyBorder="1" applyAlignment="1">
      <alignment horizontal="right"/>
    </xf>
    <xf numFmtId="0" fontId="2" fillId="5" borderId="3" xfId="2" applyNumberFormat="1" applyFont="1" applyFill="1" applyBorder="1" applyAlignment="1"/>
    <xf numFmtId="4" fontId="2" fillId="0" borderId="4" xfId="2" applyNumberFormat="1" applyFont="1" applyFill="1" applyBorder="1" applyAlignment="1"/>
    <xf numFmtId="0" fontId="2" fillId="0" borderId="5" xfId="2" applyNumberFormat="1" applyFont="1" applyFill="1" applyBorder="1" applyAlignment="1"/>
    <xf numFmtId="0" fontId="10" fillId="7" borderId="9" xfId="2" applyNumberFormat="1" applyFont="1" applyFill="1" applyBorder="1" applyAlignment="1">
      <alignment horizontal="center"/>
    </xf>
    <xf numFmtId="0" fontId="10" fillId="7" borderId="3" xfId="2" applyNumberFormat="1" applyFont="1" applyFill="1" applyBorder="1" applyAlignment="1">
      <alignment horizontal="center"/>
    </xf>
    <xf numFmtId="0" fontId="10" fillId="7" borderId="4" xfId="2" applyNumberFormat="1" applyFont="1" applyFill="1" applyBorder="1" applyAlignment="1">
      <alignment horizontal="center"/>
    </xf>
    <xf numFmtId="0" fontId="10" fillId="7" borderId="4" xfId="2" applyNumberFormat="1" applyFont="1" applyFill="1" applyBorder="1" applyAlignment="1"/>
    <xf numFmtId="4" fontId="10" fillId="7" borderId="4" xfId="2" applyNumberFormat="1" applyFont="1" applyFill="1" applyBorder="1" applyAlignment="1"/>
    <xf numFmtId="0" fontId="10" fillId="7" borderId="5" xfId="2" applyNumberFormat="1" applyFont="1" applyFill="1" applyBorder="1" applyAlignment="1"/>
    <xf numFmtId="4" fontId="38" fillId="0" borderId="9" xfId="0" applyNumberFormat="1" applyFont="1" applyBorder="1" applyAlignment="1">
      <alignment wrapText="1"/>
    </xf>
    <xf numFmtId="0" fontId="10" fillId="0" borderId="11" xfId="2" applyNumberFormat="1" applyFont="1" applyFill="1" applyBorder="1" applyAlignment="1">
      <alignment horizontal="center"/>
    </xf>
    <xf numFmtId="0" fontId="10" fillId="0" borderId="11" xfId="2" applyNumberFormat="1" applyFont="1" applyFill="1" applyBorder="1" applyAlignment="1"/>
    <xf numFmtId="0" fontId="10" fillId="0" borderId="4" xfId="2" applyNumberFormat="1" applyFont="1" applyFill="1" applyBorder="1" applyAlignment="1"/>
    <xf numFmtId="0" fontId="10" fillId="0" borderId="5" xfId="2" applyNumberFormat="1" applyFont="1" applyFill="1" applyBorder="1" applyAlignment="1"/>
    <xf numFmtId="4" fontId="35" fillId="0" borderId="0" xfId="2" applyNumberFormat="1" applyFont="1" applyFill="1" applyBorder="1" applyAlignment="1">
      <alignment horizontal="right"/>
    </xf>
    <xf numFmtId="0" fontId="2" fillId="0" borderId="3" xfId="2" applyFont="1" applyBorder="1" applyAlignment="1"/>
    <xf numFmtId="4" fontId="2" fillId="0" borderId="9" xfId="0" applyNumberFormat="1" applyFont="1" applyBorder="1" applyAlignment="1">
      <alignment horizontal="right" vertical="center" wrapText="1"/>
    </xf>
    <xf numFmtId="0" fontId="2" fillId="0" borderId="4" xfId="2" applyFont="1" applyBorder="1" applyAlignment="1">
      <alignment horizontal="center"/>
    </xf>
    <xf numFmtId="0" fontId="2" fillId="0" borderId="4" xfId="2" applyFont="1" applyBorder="1" applyAlignment="1"/>
    <xf numFmtId="0" fontId="10" fillId="0" borderId="4" xfId="2" applyFont="1" applyBorder="1" applyAlignment="1">
      <alignment horizontal="center"/>
    </xf>
    <xf numFmtId="4" fontId="2" fillId="0" borderId="4" xfId="2" applyNumberFormat="1" applyFont="1" applyBorder="1"/>
    <xf numFmtId="0" fontId="10" fillId="0" borderId="5" xfId="2" applyFont="1" applyBorder="1" applyAlignment="1">
      <alignment horizontal="center"/>
    </xf>
    <xf numFmtId="0" fontId="2" fillId="0" borderId="3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4" fontId="2" fillId="0" borderId="1" xfId="2" applyNumberFormat="1" applyFont="1" applyBorder="1"/>
    <xf numFmtId="0" fontId="10" fillId="0" borderId="1" xfId="2" applyFont="1" applyBorder="1" applyAlignment="1">
      <alignment horizontal="center"/>
    </xf>
    <xf numFmtId="49" fontId="2" fillId="0" borderId="14" xfId="2" applyNumberFormat="1" applyFont="1" applyBorder="1" applyAlignment="1">
      <alignment vertical="justify"/>
    </xf>
    <xf numFmtId="4" fontId="10" fillId="5" borderId="9" xfId="2" applyNumberFormat="1" applyFont="1" applyFill="1" applyBorder="1" applyAlignment="1"/>
    <xf numFmtId="0" fontId="10" fillId="0" borderId="3" xfId="2" applyNumberFormat="1" applyFont="1" applyFill="1" applyBorder="1" applyAlignment="1">
      <alignment horizontal="center"/>
    </xf>
    <xf numFmtId="0" fontId="10" fillId="0" borderId="4" xfId="2" applyNumberFormat="1" applyFont="1" applyFill="1" applyBorder="1" applyAlignment="1">
      <alignment horizontal="center"/>
    </xf>
    <xf numFmtId="0" fontId="10" fillId="0" borderId="1" xfId="2" applyNumberFormat="1" applyFont="1" applyFill="1" applyBorder="1" applyAlignment="1"/>
    <xf numFmtId="0" fontId="2" fillId="7" borderId="3" xfId="2" applyNumberFormat="1" applyFont="1" applyFill="1" applyBorder="1" applyAlignment="1"/>
    <xf numFmtId="4" fontId="10" fillId="7" borderId="9" xfId="2" applyNumberFormat="1" applyFont="1" applyFill="1" applyBorder="1" applyAlignment="1"/>
    <xf numFmtId="10" fontId="10" fillId="7" borderId="3" xfId="2" applyNumberFormat="1" applyFont="1" applyFill="1" applyBorder="1" applyAlignment="1">
      <alignment horizontal="center"/>
    </xf>
    <xf numFmtId="10" fontId="10" fillId="7" borderId="4" xfId="2" applyNumberFormat="1" applyFont="1" applyFill="1" applyBorder="1" applyAlignment="1">
      <alignment horizontal="center"/>
    </xf>
    <xf numFmtId="10" fontId="10" fillId="7" borderId="4" xfId="2" applyNumberFormat="1" applyFont="1" applyFill="1" applyBorder="1" applyAlignment="1"/>
    <xf numFmtId="10" fontId="10" fillId="7" borderId="5" xfId="2" applyNumberFormat="1" applyFont="1" applyFill="1" applyBorder="1" applyAlignment="1"/>
    <xf numFmtId="166" fontId="39" fillId="6" borderId="3" xfId="0" applyNumberFormat="1" applyFont="1" applyFill="1" applyBorder="1" applyAlignment="1">
      <alignment horizontal="center" vertical="center" wrapText="1"/>
    </xf>
    <xf numFmtId="166" fontId="39" fillId="6" borderId="4" xfId="0" applyNumberFormat="1" applyFont="1" applyFill="1" applyBorder="1" applyAlignment="1">
      <alignment horizontal="center" vertical="center" wrapText="1"/>
    </xf>
    <xf numFmtId="4" fontId="40" fillId="0" borderId="0" xfId="2" applyNumberFormat="1" applyFont="1" applyFill="1" applyBorder="1"/>
    <xf numFmtId="166" fontId="39" fillId="6" borderId="4" xfId="0" applyNumberFormat="1" applyFont="1" applyFill="1" applyBorder="1" applyAlignment="1">
      <alignment vertical="center" wrapText="1"/>
    </xf>
    <xf numFmtId="166" fontId="39" fillId="6" borderId="5" xfId="0" applyNumberFormat="1" applyFont="1" applyFill="1" applyBorder="1" applyAlignment="1">
      <alignment vertical="center" wrapText="1"/>
    </xf>
    <xf numFmtId="4" fontId="38" fillId="0" borderId="2" xfId="0" applyNumberFormat="1" applyFont="1" applyBorder="1" applyAlignment="1">
      <alignment wrapText="1"/>
    </xf>
    <xf numFmtId="0" fontId="1" fillId="0" borderId="0" xfId="2" applyFill="1" applyBorder="1"/>
    <xf numFmtId="0" fontId="41" fillId="5" borderId="3" xfId="2" applyNumberFormat="1" applyFont="1" applyFill="1" applyBorder="1" applyAlignment="1"/>
    <xf numFmtId="4" fontId="10" fillId="5" borderId="4" xfId="2" applyNumberFormat="1" applyFont="1" applyFill="1" applyBorder="1" applyAlignment="1"/>
    <xf numFmtId="0" fontId="2" fillId="5" borderId="1" xfId="2" applyNumberFormat="1" applyFont="1" applyFill="1" applyBorder="1" applyAlignment="1"/>
    <xf numFmtId="0" fontId="2" fillId="5" borderId="15" xfId="2" applyNumberFormat="1" applyFont="1" applyFill="1" applyBorder="1" applyAlignment="1"/>
    <xf numFmtId="0" fontId="42" fillId="5" borderId="0" xfId="2" applyNumberFormat="1" applyFont="1" applyFill="1" applyBorder="1" applyAlignment="1"/>
    <xf numFmtId="0" fontId="7" fillId="5" borderId="0" xfId="2" applyNumberFormat="1" applyFont="1" applyFill="1" applyBorder="1" applyAlignment="1"/>
    <xf numFmtId="0" fontId="2" fillId="5" borderId="0" xfId="2" applyNumberFormat="1" applyFont="1" applyFill="1" applyBorder="1" applyAlignment="1"/>
    <xf numFmtId="165" fontId="2" fillId="3" borderId="0" xfId="3" applyFont="1" applyFill="1" applyBorder="1" applyAlignment="1">
      <alignment horizontal="right" wrapText="1"/>
    </xf>
    <xf numFmtId="0" fontId="2" fillId="0" borderId="0" xfId="2" applyNumberFormat="1" applyFont="1" applyFill="1" applyBorder="1" applyAlignment="1">
      <alignment horizontal="left" wrapText="1"/>
    </xf>
    <xf numFmtId="4" fontId="7" fillId="0" borderId="0" xfId="0" applyNumberFormat="1" applyFont="1" applyBorder="1" applyAlignment="1">
      <alignment horizontal="right" vertical="center"/>
    </xf>
    <xf numFmtId="4" fontId="1" fillId="0" borderId="0" xfId="2" applyNumberFormat="1" applyFill="1"/>
    <xf numFmtId="4" fontId="34" fillId="0" borderId="0" xfId="2" applyNumberFormat="1" applyFont="1" applyFill="1"/>
    <xf numFmtId="0" fontId="43" fillId="0" borderId="9" xfId="0" applyFont="1" applyBorder="1" applyAlignment="1">
      <alignment vertical="center"/>
    </xf>
    <xf numFmtId="4" fontId="31" fillId="0" borderId="9" xfId="0" applyNumberFormat="1" applyFont="1" applyBorder="1" applyAlignment="1">
      <alignment horizontal="right" vertical="center"/>
    </xf>
    <xf numFmtId="0" fontId="44" fillId="0" borderId="9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/>
    </xf>
    <xf numFmtId="4" fontId="31" fillId="0" borderId="9" xfId="2" applyNumberFormat="1" applyFont="1" applyFill="1" applyBorder="1"/>
    <xf numFmtId="4" fontId="31" fillId="0" borderId="0" xfId="2" applyNumberFormat="1" applyFont="1" applyFill="1"/>
    <xf numFmtId="0" fontId="44" fillId="0" borderId="9" xfId="0" applyFont="1" applyBorder="1" applyAlignment="1">
      <alignment vertical="center" wrapText="1"/>
    </xf>
    <xf numFmtId="0" fontId="45" fillId="0" borderId="0" xfId="0" applyNumberFormat="1" applyFont="1" applyFill="1" applyBorder="1" applyAlignment="1" applyProtection="1">
      <alignment vertical="top"/>
    </xf>
    <xf numFmtId="0" fontId="47" fillId="0" borderId="0" xfId="0" applyNumberFormat="1" applyFont="1" applyFill="1" applyBorder="1" applyAlignment="1" applyProtection="1">
      <alignment vertical="top"/>
    </xf>
    <xf numFmtId="0" fontId="46" fillId="0" borderId="0" xfId="0" applyNumberFormat="1" applyFont="1" applyFill="1" applyBorder="1" applyAlignment="1" applyProtection="1">
      <alignment horizontal="center"/>
    </xf>
    <xf numFmtId="0" fontId="48" fillId="0" borderId="0" xfId="0" applyNumberFormat="1" applyFont="1" applyFill="1" applyBorder="1" applyAlignment="1" applyProtection="1">
      <alignment horizontal="center" vertical="top"/>
    </xf>
    <xf numFmtId="0" fontId="46" fillId="0" borderId="0" xfId="0" applyNumberFormat="1" applyFont="1" applyFill="1" applyBorder="1" applyAlignment="1" applyProtection="1">
      <alignment horizontal="center" vertical="top"/>
    </xf>
    <xf numFmtId="0" fontId="46" fillId="5" borderId="0" xfId="0" applyFont="1" applyFill="1"/>
    <xf numFmtId="0" fontId="49" fillId="6" borderId="0" xfId="0" applyFont="1" applyFill="1" applyBorder="1" applyAlignment="1">
      <alignment wrapText="1"/>
    </xf>
    <xf numFmtId="0" fontId="50" fillId="6" borderId="0" xfId="0" applyFont="1" applyFill="1" applyBorder="1" applyAlignment="1">
      <alignment wrapText="1"/>
    </xf>
    <xf numFmtId="0" fontId="51" fillId="6" borderId="0" xfId="0" applyFont="1" applyFill="1" applyBorder="1" applyAlignment="1">
      <alignment horizontal="right" wrapText="1"/>
    </xf>
    <xf numFmtId="0" fontId="45" fillId="0" borderId="0" xfId="0" applyFont="1"/>
    <xf numFmtId="0" fontId="46" fillId="5" borderId="0" xfId="0" applyFont="1" applyFill="1" applyBorder="1"/>
    <xf numFmtId="0" fontId="45" fillId="0" borderId="0" xfId="0" applyFont="1" applyBorder="1"/>
    <xf numFmtId="4" fontId="53" fillId="0" borderId="0" xfId="0" applyNumberFormat="1" applyFont="1" applyBorder="1"/>
    <xf numFmtId="4" fontId="53" fillId="0" borderId="0" xfId="0" applyNumberFormat="1" applyFont="1"/>
    <xf numFmtId="0" fontId="49" fillId="6" borderId="2" xfId="0" applyFont="1" applyFill="1" applyBorder="1" applyAlignment="1">
      <alignment horizontal="center" vertical="center" wrapText="1"/>
    </xf>
    <xf numFmtId="0" fontId="50" fillId="5" borderId="0" xfId="0" applyFont="1" applyFill="1"/>
    <xf numFmtId="0" fontId="52" fillId="6" borderId="6" xfId="0" applyFont="1" applyFill="1" applyBorder="1" applyAlignment="1">
      <alignment horizontal="center" vertical="center" wrapText="1"/>
    </xf>
    <xf numFmtId="0" fontId="52" fillId="6" borderId="7" xfId="0" applyFont="1" applyFill="1" applyBorder="1" applyAlignment="1">
      <alignment horizontal="center" vertical="center" wrapText="1"/>
    </xf>
    <xf numFmtId="0" fontId="50" fillId="5" borderId="0" xfId="0" applyFont="1" applyFill="1" applyBorder="1"/>
    <xf numFmtId="4" fontId="54" fillId="0" borderId="0" xfId="0" applyNumberFormat="1" applyFont="1" applyBorder="1"/>
    <xf numFmtId="4" fontId="54" fillId="0" borderId="0" xfId="0" applyNumberFormat="1" applyFont="1"/>
    <xf numFmtId="0" fontId="51" fillId="0" borderId="0" xfId="0" applyFont="1"/>
    <xf numFmtId="0" fontId="55" fillId="6" borderId="2" xfId="0" applyFont="1" applyFill="1" applyBorder="1" applyAlignment="1">
      <alignment vertical="top" wrapText="1"/>
    </xf>
    <xf numFmtId="4" fontId="55" fillId="0" borderId="8" xfId="0" applyNumberFormat="1" applyFont="1" applyFill="1" applyBorder="1" applyAlignment="1">
      <alignment horizontal="center" vertical="top" wrapText="1"/>
    </xf>
    <xf numFmtId="4" fontId="55" fillId="0" borderId="2" xfId="0" applyNumberFormat="1" applyFont="1" applyFill="1" applyBorder="1" applyAlignment="1">
      <alignment horizontal="center" vertical="top" wrapText="1"/>
    </xf>
    <xf numFmtId="0" fontId="2" fillId="8" borderId="6" xfId="2" applyNumberFormat="1" applyFont="1" applyFill="1" applyBorder="1" applyAlignment="1">
      <alignment horizontal="left"/>
    </xf>
    <xf numFmtId="4" fontId="56" fillId="8" borderId="12" xfId="0" applyNumberFormat="1" applyFont="1" applyFill="1" applyBorder="1" applyAlignment="1">
      <alignment horizontal="center" vertical="top" wrapText="1"/>
    </xf>
    <xf numFmtId="4" fontId="56" fillId="6" borderId="6" xfId="0" applyNumberFormat="1" applyFont="1" applyFill="1" applyBorder="1" applyAlignment="1">
      <alignment horizontal="center" vertical="top" wrapText="1"/>
    </xf>
    <xf numFmtId="0" fontId="2" fillId="5" borderId="6" xfId="2" applyNumberFormat="1" applyFont="1" applyFill="1" applyBorder="1" applyAlignment="1">
      <alignment horizontal="left"/>
    </xf>
    <xf numFmtId="4" fontId="56" fillId="0" borderId="12" xfId="0" applyNumberFormat="1" applyFont="1" applyFill="1" applyBorder="1" applyAlignment="1">
      <alignment horizontal="center" vertical="top" wrapText="1"/>
    </xf>
    <xf numFmtId="4" fontId="11" fillId="0" borderId="12" xfId="0" applyNumberFormat="1" applyFont="1" applyFill="1" applyBorder="1" applyAlignment="1">
      <alignment horizontal="center" vertical="top" wrapText="1"/>
    </xf>
    <xf numFmtId="0" fontId="2" fillId="5" borderId="6" xfId="2" applyNumberFormat="1" applyFont="1" applyFill="1" applyBorder="1" applyAlignment="1">
      <alignment horizontal="left" wrapText="1"/>
    </xf>
    <xf numFmtId="0" fontId="2" fillId="0" borderId="12" xfId="2" applyFont="1" applyBorder="1" applyAlignment="1">
      <alignment horizontal="left"/>
    </xf>
    <xf numFmtId="0" fontId="10" fillId="5" borderId="6" xfId="2" applyNumberFormat="1" applyFont="1" applyFill="1" applyBorder="1" applyAlignment="1"/>
    <xf numFmtId="4" fontId="10" fillId="0" borderId="12" xfId="0" applyNumberFormat="1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0" fontId="2" fillId="5" borderId="6" xfId="2" applyNumberFormat="1" applyFont="1" applyFill="1" applyBorder="1" applyAlignment="1">
      <alignment horizontal="left" indent="1"/>
    </xf>
    <xf numFmtId="0" fontId="51" fillId="0" borderId="0" xfId="0" applyFont="1" applyBorder="1"/>
    <xf numFmtId="4" fontId="11" fillId="6" borderId="12" xfId="0" applyNumberFormat="1" applyFont="1" applyFill="1" applyBorder="1" applyAlignment="1">
      <alignment horizontal="center" vertical="top" wrapText="1"/>
    </xf>
    <xf numFmtId="0" fontId="2" fillId="5" borderId="12" xfId="2" applyNumberFormat="1" applyFont="1" applyFill="1" applyBorder="1" applyAlignment="1">
      <alignment horizontal="left" indent="1"/>
    </xf>
    <xf numFmtId="4" fontId="11" fillId="6" borderId="6" xfId="0" applyNumberFormat="1" applyFont="1" applyFill="1" applyBorder="1" applyAlignment="1">
      <alignment horizontal="center" vertical="top" wrapText="1"/>
    </xf>
    <xf numFmtId="4" fontId="56" fillId="6" borderId="13" xfId="0" applyNumberFormat="1" applyFont="1" applyFill="1" applyBorder="1" applyAlignment="1">
      <alignment horizontal="center" vertical="top" wrapText="1"/>
    </xf>
    <xf numFmtId="0" fontId="49" fillId="6" borderId="14" xfId="0" applyFont="1" applyFill="1" applyBorder="1" applyAlignment="1">
      <alignment vertical="top" wrapText="1"/>
    </xf>
    <xf numFmtId="4" fontId="11" fillId="6" borderId="7" xfId="0" applyNumberFormat="1" applyFont="1" applyFill="1" applyBorder="1" applyAlignment="1">
      <alignment horizontal="center" vertical="top" wrapText="1"/>
    </xf>
    <xf numFmtId="4" fontId="49" fillId="6" borderId="15" xfId="0" applyNumberFormat="1" applyFont="1" applyFill="1" applyBorder="1" applyAlignment="1">
      <alignment horizontal="center" vertical="top" wrapText="1"/>
    </xf>
    <xf numFmtId="0" fontId="49" fillId="0" borderId="3" xfId="0" applyFont="1" applyBorder="1"/>
    <xf numFmtId="4" fontId="49" fillId="6" borderId="9" xfId="0" applyNumberFormat="1" applyFont="1" applyFill="1" applyBorder="1" applyAlignment="1">
      <alignment horizontal="center" vertical="top" wrapText="1"/>
    </xf>
    <xf numFmtId="0" fontId="56" fillId="0" borderId="9" xfId="0" applyFont="1" applyBorder="1"/>
    <xf numFmtId="4" fontId="57" fillId="0" borderId="0" xfId="0" applyNumberFormat="1" applyFont="1" applyBorder="1"/>
    <xf numFmtId="0" fontId="49" fillId="6" borderId="12" xfId="0" applyFont="1" applyFill="1" applyBorder="1" applyAlignment="1">
      <alignment horizontal="center" vertical="top" wrapText="1"/>
    </xf>
    <xf numFmtId="0" fontId="49" fillId="6" borderId="9" xfId="0" applyFont="1" applyFill="1" applyBorder="1" applyAlignment="1">
      <alignment horizontal="center" vertical="top" wrapText="1"/>
    </xf>
    <xf numFmtId="0" fontId="49" fillId="6" borderId="5" xfId="0" applyFont="1" applyFill="1" applyBorder="1" applyAlignment="1">
      <alignment horizontal="center" vertical="top" wrapText="1"/>
    </xf>
    <xf numFmtId="0" fontId="49" fillId="6" borderId="8" xfId="0" applyFont="1" applyFill="1" applyBorder="1" applyAlignment="1">
      <alignment vertical="top" wrapText="1"/>
    </xf>
    <xf numFmtId="4" fontId="49" fillId="6" borderId="10" xfId="0" applyNumberFormat="1" applyFont="1" applyFill="1" applyBorder="1" applyAlignment="1">
      <alignment horizontal="center" vertical="center" wrapText="1"/>
    </xf>
    <xf numFmtId="0" fontId="56" fillId="6" borderId="8" xfId="0" applyFont="1" applyFill="1" applyBorder="1" applyAlignment="1">
      <alignment vertical="top" wrapText="1"/>
    </xf>
    <xf numFmtId="4" fontId="56" fillId="6" borderId="9" xfId="0" quotePrefix="1" applyNumberFormat="1" applyFont="1" applyFill="1" applyBorder="1" applyAlignment="1">
      <alignment horizontal="center" vertical="center" wrapText="1"/>
    </xf>
    <xf numFmtId="4" fontId="49" fillId="6" borderId="10" xfId="0" quotePrefix="1" applyNumberFormat="1" applyFont="1" applyFill="1" applyBorder="1" applyAlignment="1">
      <alignment horizontal="center" vertical="center" wrapText="1"/>
    </xf>
    <xf numFmtId="0" fontId="56" fillId="6" borderId="8" xfId="0" quotePrefix="1" applyFont="1" applyFill="1" applyBorder="1" applyAlignment="1">
      <alignment vertical="top" wrapText="1"/>
    </xf>
    <xf numFmtId="0" fontId="49" fillId="7" borderId="3" xfId="0" applyFont="1" applyFill="1" applyBorder="1" applyAlignment="1">
      <alignment vertical="top" wrapText="1"/>
    </xf>
    <xf numFmtId="4" fontId="49" fillId="7" borderId="9" xfId="0" applyNumberFormat="1" applyFont="1" applyFill="1" applyBorder="1" applyAlignment="1">
      <alignment horizontal="center" vertical="center" wrapText="1"/>
    </xf>
    <xf numFmtId="10" fontId="49" fillId="7" borderId="5" xfId="0" applyNumberFormat="1" applyFont="1" applyFill="1" applyBorder="1" applyAlignment="1">
      <alignment horizontal="center" vertical="center" wrapText="1"/>
    </xf>
    <xf numFmtId="0" fontId="56" fillId="6" borderId="12" xfId="0" applyFont="1" applyFill="1" applyBorder="1" applyAlignment="1">
      <alignment vertical="top" wrapText="1"/>
    </xf>
    <xf numFmtId="4" fontId="56" fillId="6" borderId="2" xfId="0" applyNumberFormat="1" applyFont="1" applyFill="1" applyBorder="1" applyAlignment="1">
      <alignment horizontal="center" vertical="center" wrapText="1"/>
    </xf>
    <xf numFmtId="2" fontId="56" fillId="6" borderId="10" xfId="0" applyNumberFormat="1" applyFont="1" applyFill="1" applyBorder="1" applyAlignment="1">
      <alignment horizontal="center" vertical="center" wrapText="1"/>
    </xf>
    <xf numFmtId="0" fontId="56" fillId="6" borderId="9" xfId="0" applyFont="1" applyFill="1" applyBorder="1" applyAlignment="1">
      <alignment vertical="top" wrapText="1"/>
    </xf>
    <xf numFmtId="4" fontId="56" fillId="6" borderId="9" xfId="0" applyNumberFormat="1" applyFont="1" applyFill="1" applyBorder="1" applyAlignment="1">
      <alignment horizontal="center" vertical="center" wrapText="1"/>
    </xf>
    <xf numFmtId="2" fontId="56" fillId="6" borderId="5" xfId="0" applyNumberFormat="1" applyFont="1" applyFill="1" applyBorder="1" applyAlignment="1">
      <alignment horizontal="center" vertical="center" wrapText="1"/>
    </xf>
    <xf numFmtId="0" fontId="56" fillId="6" borderId="14" xfId="0" applyFont="1" applyFill="1" applyBorder="1" applyAlignment="1">
      <alignment vertical="top" wrapText="1"/>
    </xf>
    <xf numFmtId="0" fontId="47" fillId="0" borderId="11" xfId="0" applyNumberFormat="1" applyFont="1" applyFill="1" applyBorder="1" applyAlignment="1" applyProtection="1">
      <alignment horizontal="left" vertical="justify"/>
    </xf>
    <xf numFmtId="0" fontId="45" fillId="5" borderId="0" xfId="0" applyFont="1" applyFill="1"/>
    <xf numFmtId="0" fontId="47" fillId="5" borderId="0" xfId="0" applyFont="1" applyFill="1"/>
    <xf numFmtId="0" fontId="60" fillId="5" borderId="0" xfId="0" applyFont="1" applyFill="1"/>
    <xf numFmtId="167" fontId="60" fillId="5" borderId="0" xfId="0" applyNumberFormat="1" applyFont="1" applyFill="1"/>
    <xf numFmtId="0" fontId="60" fillId="0" borderId="0" xfId="0" applyFont="1"/>
    <xf numFmtId="0" fontId="2" fillId="0" borderId="0" xfId="0" applyNumberFormat="1" applyFont="1" applyFill="1" applyAlignment="1"/>
    <xf numFmtId="0" fontId="16" fillId="0" borderId="0" xfId="0" applyNumberFormat="1" applyFont="1" applyFill="1" applyBorder="1" applyAlignment="1" applyProtection="1">
      <alignment horizontal="left" vertical="top"/>
    </xf>
    <xf numFmtId="0" fontId="61" fillId="0" borderId="0" xfId="0" applyNumberFormat="1" applyFont="1" applyFill="1" applyAlignment="1"/>
    <xf numFmtId="164" fontId="61" fillId="0" borderId="0" xfId="0" applyNumberFormat="1" applyFont="1" applyFill="1" applyAlignment="1">
      <alignment horizontal="right"/>
    </xf>
    <xf numFmtId="0" fontId="62" fillId="0" borderId="9" xfId="0" applyNumberFormat="1" applyFont="1" applyFill="1" applyBorder="1" applyAlignment="1">
      <alignment horizontal="center" vertical="center"/>
    </xf>
    <xf numFmtId="0" fontId="63" fillId="0" borderId="7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/>
    <xf numFmtId="0" fontId="62" fillId="0" borderId="2" xfId="0" applyNumberFormat="1" applyFont="1" applyFill="1" applyBorder="1" applyAlignment="1">
      <alignment horizontal="center" vertical="center"/>
    </xf>
    <xf numFmtId="0" fontId="62" fillId="0" borderId="8" xfId="0" applyNumberFormat="1" applyFont="1" applyFill="1" applyBorder="1" applyAlignment="1">
      <alignment horizontal="center" vertical="center"/>
    </xf>
    <xf numFmtId="0" fontId="62" fillId="0" borderId="8" xfId="0" applyNumberFormat="1" applyFont="1" applyFill="1" applyBorder="1" applyAlignment="1">
      <alignment vertical="center"/>
    </xf>
    <xf numFmtId="4" fontId="62" fillId="0" borderId="8" xfId="0" applyNumberFormat="1" applyFont="1" applyFill="1" applyBorder="1" applyAlignment="1">
      <alignment horizontal="center" vertical="center"/>
    </xf>
    <xf numFmtId="10" fontId="62" fillId="0" borderId="2" xfId="0" applyNumberFormat="1" applyFont="1" applyFill="1" applyBorder="1" applyAlignment="1">
      <alignment horizontal="center" vertical="center"/>
    </xf>
    <xf numFmtId="0" fontId="63" fillId="0" borderId="12" xfId="0" applyNumberFormat="1" applyFont="1" applyFill="1" applyBorder="1" applyAlignment="1">
      <alignment vertical="center"/>
    </xf>
    <xf numFmtId="4" fontId="63" fillId="5" borderId="12" xfId="2" applyNumberFormat="1" applyFont="1" applyFill="1" applyBorder="1" applyAlignment="1">
      <alignment horizontal="center"/>
    </xf>
    <xf numFmtId="168" fontId="63" fillId="0" borderId="6" xfId="0" applyNumberFormat="1" applyFont="1" applyFill="1" applyBorder="1" applyAlignment="1">
      <alignment horizontal="center" vertical="center"/>
    </xf>
    <xf numFmtId="0" fontId="63" fillId="0" borderId="14" xfId="0" applyNumberFormat="1" applyFont="1" applyFill="1" applyBorder="1" applyAlignment="1">
      <alignment vertical="center"/>
    </xf>
    <xf numFmtId="4" fontId="63" fillId="5" borderId="14" xfId="2" applyNumberFormat="1" applyFont="1" applyFill="1" applyBorder="1" applyAlignment="1">
      <alignment horizontal="center"/>
    </xf>
    <xf numFmtId="168" fontId="63" fillId="0" borderId="7" xfId="0" applyNumberFormat="1" applyFont="1" applyFill="1" applyBorder="1" applyAlignment="1">
      <alignment horizontal="center" vertical="center"/>
    </xf>
    <xf numFmtId="0" fontId="63" fillId="0" borderId="0" xfId="0" applyNumberFormat="1" applyFont="1" applyFill="1" applyBorder="1" applyAlignment="1"/>
    <xf numFmtId="0" fontId="62" fillId="0" borderId="2" xfId="0" applyNumberFormat="1" applyFont="1" applyFill="1" applyBorder="1" applyAlignment="1">
      <alignment horizontal="center"/>
    </xf>
    <xf numFmtId="0" fontId="62" fillId="0" borderId="6" xfId="0" applyNumberFormat="1" applyFont="1" applyFill="1" applyBorder="1" applyAlignment="1">
      <alignment horizontal="center"/>
    </xf>
    <xf numFmtId="0" fontId="62" fillId="0" borderId="7" xfId="0" applyNumberFormat="1" applyFont="1" applyFill="1" applyBorder="1" applyAlignment="1">
      <alignment horizontal="center"/>
    </xf>
    <xf numFmtId="4" fontId="62" fillId="0" borderId="14" xfId="0" applyNumberFormat="1" applyFont="1" applyFill="1" applyBorder="1" applyAlignment="1">
      <alignment horizontal="center" vertical="center"/>
    </xf>
    <xf numFmtId="4" fontId="62" fillId="0" borderId="7" xfId="0" applyNumberFormat="1" applyFont="1" applyFill="1" applyBorder="1" applyAlignment="1">
      <alignment horizontal="center" vertical="center"/>
    </xf>
    <xf numFmtId="0" fontId="64" fillId="0" borderId="0" xfId="0" applyNumberFormat="1" applyFont="1" applyFill="1" applyBorder="1" applyAlignment="1">
      <alignment horizontal="left" wrapText="1"/>
    </xf>
    <xf numFmtId="0" fontId="63" fillId="0" borderId="0" xfId="0" applyNumberFormat="1" applyFont="1" applyFill="1" applyAlignment="1"/>
    <xf numFmtId="0" fontId="31" fillId="0" borderId="0" xfId="0" applyFont="1" applyAlignment="1"/>
    <xf numFmtId="0" fontId="1" fillId="0" borderId="0" xfId="0" applyFont="1" applyAlignment="1"/>
    <xf numFmtId="0" fontId="65" fillId="0" borderId="0" xfId="0" applyFont="1"/>
    <xf numFmtId="0" fontId="66" fillId="0" borderId="0" xfId="0" applyFont="1" applyAlignment="1">
      <alignment horizontal="center"/>
    </xf>
    <xf numFmtId="4" fontId="67" fillId="0" borderId="0" xfId="0" applyNumberFormat="1" applyFont="1" applyAlignment="1">
      <alignment vertical="center"/>
    </xf>
    <xf numFmtId="0" fontId="67" fillId="0" borderId="0" xfId="0" applyFont="1" applyAlignment="1">
      <alignment vertical="center"/>
    </xf>
    <xf numFmtId="4" fontId="31" fillId="0" borderId="0" xfId="0" applyNumberFormat="1" applyFont="1"/>
    <xf numFmtId="0" fontId="66" fillId="0" borderId="0" xfId="0" applyFont="1"/>
    <xf numFmtId="4" fontId="1" fillId="0" borderId="0" xfId="0" applyNumberFormat="1" applyFont="1"/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1" fillId="0" borderId="0" xfId="0" applyNumberFormat="1" applyFont="1" applyFill="1" applyBorder="1" applyAlignment="1" applyProtection="1">
      <alignment horizontal="center" vertical="top"/>
    </xf>
    <xf numFmtId="0" fontId="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0" fontId="69" fillId="0" borderId="0" xfId="0" applyFont="1" applyAlignment="1">
      <alignment vertical="center" wrapText="1"/>
    </xf>
    <xf numFmtId="0" fontId="69" fillId="0" borderId="0" xfId="0" applyFont="1" applyAlignment="1">
      <alignment horizontal="center" vertical="center" wrapText="1"/>
    </xf>
    <xf numFmtId="0" fontId="3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68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69" fillId="0" borderId="0" xfId="0" applyFont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right" vertical="top" wrapText="1"/>
    </xf>
    <xf numFmtId="39" fontId="17" fillId="0" borderId="7" xfId="0" applyNumberFormat="1" applyFont="1" applyFill="1" applyBorder="1" applyAlignment="1">
      <alignment horizontal="right" vertical="center"/>
    </xf>
    <xf numFmtId="4" fontId="8" fillId="2" borderId="9" xfId="0" applyNumberFormat="1" applyFont="1" applyFill="1" applyBorder="1" applyAlignment="1">
      <alignment horizontal="right" vertical="center"/>
    </xf>
    <xf numFmtId="4" fontId="17" fillId="2" borderId="9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4" fontId="70" fillId="0" borderId="2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11" xfId="0" applyNumberFormat="1" applyFont="1" applyFill="1" applyBorder="1" applyAlignment="1">
      <alignment horizontal="right" vertical="center"/>
    </xf>
    <xf numFmtId="4" fontId="7" fillId="0" borderId="2" xfId="1" applyNumberFormat="1" applyFont="1" applyFill="1" applyBorder="1" applyAlignment="1">
      <alignment horizontal="right" vertical="center"/>
    </xf>
    <xf numFmtId="4" fontId="8" fillId="0" borderId="12" xfId="0" applyNumberFormat="1" applyFont="1" applyFill="1" applyBorder="1" applyAlignment="1">
      <alignment horizontal="right" vertical="center"/>
    </xf>
    <xf numFmtId="4" fontId="8" fillId="0" borderId="6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right" vertical="center"/>
    </xf>
    <xf numFmtId="39" fontId="8" fillId="0" borderId="9" xfId="0" applyNumberFormat="1" applyFont="1" applyFill="1" applyBorder="1" applyAlignment="1">
      <alignment horizontal="right" vertical="center"/>
    </xf>
    <xf numFmtId="39" fontId="8" fillId="0" borderId="3" xfId="0" applyNumberFormat="1" applyFont="1" applyFill="1" applyBorder="1" applyAlignment="1">
      <alignment horizontal="right" vertical="center"/>
    </xf>
    <xf numFmtId="39" fontId="8" fillId="0" borderId="5" xfId="0" applyNumberFormat="1" applyFont="1" applyFill="1" applyBorder="1" applyAlignment="1">
      <alignment horizontal="right" vertical="center"/>
    </xf>
    <xf numFmtId="4" fontId="8" fillId="0" borderId="13" xfId="0" applyNumberFormat="1" applyFont="1" applyFill="1" applyBorder="1" applyAlignment="1">
      <alignment horizontal="right" vertical="center"/>
    </xf>
    <xf numFmtId="4" fontId="7" fillId="0" borderId="13" xfId="0" applyNumberFormat="1" applyFont="1" applyFill="1" applyBorder="1" applyAlignment="1">
      <alignment horizontal="right" vertical="center"/>
    </xf>
    <xf numFmtId="4" fontId="7" fillId="0" borderId="12" xfId="0" applyNumberFormat="1" applyFont="1" applyFill="1" applyBorder="1" applyAlignment="1">
      <alignment horizontal="right"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6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8" fillId="0" borderId="12" xfId="1" applyNumberFormat="1" applyFont="1" applyFill="1" applyBorder="1" applyAlignment="1">
      <alignment horizontal="right" vertical="center"/>
    </xf>
    <xf numFmtId="4" fontId="71" fillId="0" borderId="0" xfId="0" applyNumberFormat="1" applyFont="1"/>
    <xf numFmtId="4" fontId="7" fillId="0" borderId="14" xfId="0" applyNumberFormat="1" applyFont="1" applyFill="1" applyBorder="1" applyAlignment="1">
      <alignment horizontal="right" vertical="center"/>
    </xf>
    <xf numFmtId="4" fontId="8" fillId="2" borderId="7" xfId="0" applyNumberFormat="1" applyFont="1" applyFill="1" applyBorder="1" applyAlignment="1">
      <alignment horizontal="right" vertical="center"/>
    </xf>
    <xf numFmtId="0" fontId="8" fillId="0" borderId="12" xfId="0" applyNumberFormat="1" applyFont="1" applyFill="1" applyBorder="1" applyAlignment="1">
      <alignment vertical="center"/>
    </xf>
    <xf numFmtId="4" fontId="8" fillId="2" borderId="9" xfId="1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10" fillId="7" borderId="3" xfId="2" applyNumberFormat="1" applyFont="1" applyFill="1" applyBorder="1" applyAlignment="1">
      <alignment horizontal="center"/>
    </xf>
    <xf numFmtId="0" fontId="10" fillId="7" borderId="4" xfId="2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52" fillId="6" borderId="2" xfId="0" applyFont="1" applyFill="1" applyBorder="1" applyAlignment="1">
      <alignment horizontal="center" vertical="center" wrapText="1"/>
    </xf>
    <xf numFmtId="0" fontId="52" fillId="6" borderId="6" xfId="0" applyFont="1" applyFill="1" applyBorder="1" applyAlignment="1">
      <alignment horizontal="center" vertical="center" wrapText="1"/>
    </xf>
    <xf numFmtId="0" fontId="52" fillId="6" borderId="7" xfId="0" applyFont="1" applyFill="1" applyBorder="1" applyAlignment="1">
      <alignment horizontal="center" vertical="center" wrapText="1"/>
    </xf>
    <xf numFmtId="0" fontId="49" fillId="6" borderId="3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 vertical="center" wrapText="1"/>
    </xf>
    <xf numFmtId="0" fontId="46" fillId="0" borderId="0" xfId="0" applyNumberFormat="1" applyFont="1" applyFill="1" applyBorder="1" applyAlignment="1" applyProtection="1">
      <alignment horizontal="center" vertical="top"/>
    </xf>
    <xf numFmtId="0" fontId="46" fillId="0" borderId="0" xfId="0" applyNumberFormat="1" applyFont="1" applyFill="1" applyBorder="1" applyAlignment="1" applyProtection="1">
      <alignment horizontal="center"/>
    </xf>
    <xf numFmtId="0" fontId="48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62" fillId="0" borderId="3" xfId="0" applyNumberFormat="1" applyFont="1" applyFill="1" applyBorder="1" applyAlignment="1">
      <alignment horizontal="center" vertical="center"/>
    </xf>
    <xf numFmtId="0" fontId="62" fillId="0" borderId="5" xfId="0" applyNumberFormat="1" applyFont="1" applyFill="1" applyBorder="1" applyAlignment="1">
      <alignment horizontal="center" vertical="center"/>
    </xf>
    <xf numFmtId="4" fontId="63" fillId="0" borderId="3" xfId="0" applyNumberFormat="1" applyFont="1" applyFill="1" applyBorder="1" applyAlignment="1">
      <alignment horizontal="center" vertical="center"/>
    </xf>
    <xf numFmtId="4" fontId="63" fillId="0" borderId="5" xfId="0" applyNumberFormat="1" applyFont="1" applyFill="1" applyBorder="1" applyAlignment="1">
      <alignment horizontal="center" vertical="center"/>
    </xf>
    <xf numFmtId="0" fontId="62" fillId="0" borderId="2" xfId="0" applyNumberFormat="1" applyFont="1" applyFill="1" applyBorder="1" applyAlignment="1">
      <alignment horizontal="center" vertical="center"/>
    </xf>
    <xf numFmtId="0" fontId="62" fillId="0" borderId="6" xfId="0" applyNumberFormat="1" applyFont="1" applyFill="1" applyBorder="1" applyAlignment="1">
      <alignment horizontal="center" vertical="center"/>
    </xf>
    <xf numFmtId="0" fontId="62" fillId="0" borderId="7" xfId="0" applyNumberFormat="1" applyFont="1" applyFill="1" applyBorder="1" applyAlignment="1">
      <alignment horizontal="center" vertical="center"/>
    </xf>
    <xf numFmtId="0" fontId="62" fillId="0" borderId="2" xfId="0" applyNumberFormat="1" applyFont="1" applyFill="1" applyBorder="1" applyAlignment="1">
      <alignment horizontal="center" vertical="center" wrapText="1"/>
    </xf>
    <xf numFmtId="0" fontId="62" fillId="0" borderId="6" xfId="0" applyNumberFormat="1" applyFont="1" applyFill="1" applyBorder="1" applyAlignment="1">
      <alignment horizontal="center" vertical="center" wrapText="1"/>
    </xf>
    <xf numFmtId="0" fontId="62" fillId="0" borderId="7" xfId="0" applyNumberFormat="1" applyFont="1" applyFill="1" applyBorder="1" applyAlignment="1">
      <alignment horizontal="center" vertical="center" wrapText="1"/>
    </xf>
    <xf numFmtId="0" fontId="64" fillId="0" borderId="11" xfId="0" applyNumberFormat="1" applyFont="1" applyFill="1" applyBorder="1" applyAlignment="1">
      <alignment horizontal="left" wrapText="1"/>
    </xf>
    <xf numFmtId="0" fontId="63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69" fillId="0" borderId="0" xfId="0" applyFont="1" applyAlignment="1">
      <alignment horizontal="left" vertical="center" wrapText="1"/>
    </xf>
    <xf numFmtId="0" fontId="68" fillId="0" borderId="0" xfId="0" applyFont="1" applyAlignment="1">
      <alignment vertical="center" wrapText="1"/>
    </xf>
    <xf numFmtId="0" fontId="69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4" fontId="17" fillId="0" borderId="6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2"/>
    <cellStyle name="Vírgula 4" xfId="1"/>
    <cellStyle name="Vírgula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0</xdr:row>
      <xdr:rowOff>0</xdr:rowOff>
    </xdr:from>
    <xdr:to>
      <xdr:col>6</xdr:col>
      <xdr:colOff>514350</xdr:colOff>
      <xdr:row>4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0"/>
          <a:ext cx="8763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48</xdr:row>
      <xdr:rowOff>123825</xdr:rowOff>
    </xdr:to>
    <xdr:sp macro="" textlink="">
      <xdr:nvSpPr>
        <xdr:cNvPr id="3" name="AutoShape 1024" descr="Exibindo image001.png"/>
        <xdr:cNvSpPr>
          <a:spLocks noChangeAspect="1" noChangeArrowheads="1"/>
        </xdr:cNvSpPr>
      </xdr:nvSpPr>
      <xdr:spPr bwMode="auto">
        <a:xfrm>
          <a:off x="9086850" y="7953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685800</xdr:colOff>
      <xdr:row>0</xdr:row>
      <xdr:rowOff>0</xdr:rowOff>
    </xdr:from>
    <xdr:to>
      <xdr:col>6</xdr:col>
      <xdr:colOff>514350</xdr:colOff>
      <xdr:row>4</xdr:row>
      <xdr:rowOff>47625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0"/>
          <a:ext cx="8763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48</xdr:row>
      <xdr:rowOff>123825</xdr:rowOff>
    </xdr:to>
    <xdr:sp macro="" textlink="">
      <xdr:nvSpPr>
        <xdr:cNvPr id="5" name="AutoShape 1024" descr="Exibindo image001.png"/>
        <xdr:cNvSpPr>
          <a:spLocks noChangeAspect="1" noChangeArrowheads="1"/>
        </xdr:cNvSpPr>
      </xdr:nvSpPr>
      <xdr:spPr bwMode="auto">
        <a:xfrm>
          <a:off x="9086850" y="7953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3238500</xdr:colOff>
      <xdr:row>0</xdr:row>
      <xdr:rowOff>0</xdr:rowOff>
    </xdr:from>
    <xdr:to>
      <xdr:col>2</xdr:col>
      <xdr:colOff>152400</xdr:colOff>
      <xdr:row>1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0"/>
          <a:ext cx="571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zembro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Exlicativa"/>
      <sheetName val="RGF OFICIO"/>
      <sheetName val="anexo I"/>
      <sheetName val="SEFAZ"/>
      <sheetName val="resumo DEA"/>
      <sheetName val="APORTE"/>
      <sheetName val="LRF03"/>
      <sheetName val="NExp"/>
      <sheetName val="siconfi"/>
      <sheetName val="Gráf1"/>
      <sheetName val="ANEXO V detalhado"/>
      <sheetName val="anexo V"/>
      <sheetName val="anexo VI"/>
      <sheetName val="IPAJM 2024"/>
      <sheetName val="IPAJM ABONO"/>
      <sheetName val="IPAJM 2021 RETIFICADA"/>
      <sheetName val="IPAJM 2019"/>
      <sheetName val="IPAJM 2020"/>
      <sheetName val="IPAJM 2021"/>
      <sheetName val="IPAJM 2022"/>
      <sheetName val="IPAJM 2023"/>
      <sheetName val="Plan2"/>
      <sheetName val="Plan1"/>
      <sheetName val="Plan3"/>
    </sheetNames>
    <sheetDataSet>
      <sheetData sheetId="0"/>
      <sheetData sheetId="1">
        <row r="32">
          <cell r="C32">
            <v>26359045239.209999</v>
          </cell>
        </row>
        <row r="35">
          <cell r="C35">
            <v>26201081254.359997</v>
          </cell>
        </row>
        <row r="36">
          <cell r="C36">
            <v>1174800857.5000002</v>
          </cell>
        </row>
        <row r="37">
          <cell r="C37">
            <v>1572064875.2615998</v>
          </cell>
        </row>
        <row r="38">
          <cell r="C38">
            <v>1493461631.4885199</v>
          </cell>
        </row>
        <row r="39">
          <cell r="C39">
            <v>1414858387.73544</v>
          </cell>
        </row>
      </sheetData>
      <sheetData sheetId="2">
        <row r="19">
          <cell r="P19">
            <v>31530644.670000002</v>
          </cell>
        </row>
        <row r="20">
          <cell r="O20">
            <v>895056908.25000012</v>
          </cell>
        </row>
        <row r="21">
          <cell r="O21">
            <v>104594966.42999999</v>
          </cell>
        </row>
        <row r="23">
          <cell r="O23">
            <v>336220739.75</v>
          </cell>
        </row>
        <row r="24">
          <cell r="O24">
            <v>71383881.5</v>
          </cell>
        </row>
        <row r="25">
          <cell r="O25">
            <v>0</v>
          </cell>
        </row>
        <row r="26">
          <cell r="O26">
            <v>0</v>
          </cell>
        </row>
        <row r="28">
          <cell r="O28">
            <v>1128714.3799999999</v>
          </cell>
        </row>
        <row r="29">
          <cell r="O29">
            <v>0</v>
          </cell>
        </row>
        <row r="30">
          <cell r="O30">
            <v>99049653.99000001</v>
          </cell>
          <cell r="P30">
            <v>21383729.5</v>
          </cell>
        </row>
        <row r="31">
          <cell r="O31">
            <v>142424185.22999999</v>
          </cell>
        </row>
        <row r="35">
          <cell r="C35">
            <v>26359045239.209999</v>
          </cell>
        </row>
        <row r="36">
          <cell r="C36">
            <v>71974686.290000007</v>
          </cell>
        </row>
        <row r="37">
          <cell r="C37">
            <v>85989298.560000002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>
        <row r="31">
          <cell r="I31">
            <v>105549481.64</v>
          </cell>
          <cell r="K31">
            <v>362152469.21999997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R32"/>
  <sheetViews>
    <sheetView tabSelected="1" workbookViewId="0">
      <selection activeCell="C33" sqref="C33"/>
    </sheetView>
  </sheetViews>
  <sheetFormatPr defaultRowHeight="11.25"/>
  <cols>
    <col min="1" max="1" width="9.140625" style="3"/>
    <col min="2" max="2" width="36.85546875" style="3" customWidth="1"/>
    <col min="3" max="3" width="17.28515625" style="3" customWidth="1"/>
    <col min="4" max="4" width="12.28515625" style="40" customWidth="1"/>
    <col min="5" max="5" width="12.42578125" style="40" customWidth="1"/>
    <col min="6" max="6" width="15.28515625" style="40" customWidth="1"/>
    <col min="7" max="7" width="15.42578125" style="40" customWidth="1"/>
    <col min="8" max="8" width="22.5703125" style="3" customWidth="1"/>
    <col min="9" max="9" width="18" style="3" customWidth="1"/>
    <col min="10" max="10" width="11.5703125" style="3" customWidth="1"/>
    <col min="11" max="11" width="24.5703125" style="3" customWidth="1"/>
    <col min="12" max="12" width="9.140625" style="3"/>
    <col min="13" max="13" width="10.85546875" style="3" bestFit="1" customWidth="1"/>
    <col min="14" max="257" width="9.140625" style="3"/>
    <col min="258" max="258" width="36.85546875" style="3" customWidth="1"/>
    <col min="259" max="259" width="17.28515625" style="3" customWidth="1"/>
    <col min="260" max="260" width="12.28515625" style="3" customWidth="1"/>
    <col min="261" max="261" width="12.42578125" style="3" customWidth="1"/>
    <col min="262" max="262" width="15.28515625" style="3" customWidth="1"/>
    <col min="263" max="263" width="15.42578125" style="3" customWidth="1"/>
    <col min="264" max="264" width="22.5703125" style="3" customWidth="1"/>
    <col min="265" max="265" width="18" style="3" customWidth="1"/>
    <col min="266" max="266" width="11.5703125" style="3" customWidth="1"/>
    <col min="267" max="267" width="24.5703125" style="3" customWidth="1"/>
    <col min="268" max="268" width="9.140625" style="3"/>
    <col min="269" max="269" width="10.85546875" style="3" bestFit="1" customWidth="1"/>
    <col min="270" max="513" width="9.140625" style="3"/>
    <col min="514" max="514" width="36.85546875" style="3" customWidth="1"/>
    <col min="515" max="515" width="17.28515625" style="3" customWidth="1"/>
    <col min="516" max="516" width="12.28515625" style="3" customWidth="1"/>
    <col min="517" max="517" width="12.42578125" style="3" customWidth="1"/>
    <col min="518" max="518" width="15.28515625" style="3" customWidth="1"/>
    <col min="519" max="519" width="15.42578125" style="3" customWidth="1"/>
    <col min="520" max="520" width="22.5703125" style="3" customWidth="1"/>
    <col min="521" max="521" width="18" style="3" customWidth="1"/>
    <col min="522" max="522" width="11.5703125" style="3" customWidth="1"/>
    <col min="523" max="523" width="24.5703125" style="3" customWidth="1"/>
    <col min="524" max="524" width="9.140625" style="3"/>
    <col min="525" max="525" width="10.85546875" style="3" bestFit="1" customWidth="1"/>
    <col min="526" max="769" width="9.140625" style="3"/>
    <col min="770" max="770" width="36.85546875" style="3" customWidth="1"/>
    <col min="771" max="771" width="17.28515625" style="3" customWidth="1"/>
    <col min="772" max="772" width="12.28515625" style="3" customWidth="1"/>
    <col min="773" max="773" width="12.42578125" style="3" customWidth="1"/>
    <col min="774" max="774" width="15.28515625" style="3" customWidth="1"/>
    <col min="775" max="775" width="15.42578125" style="3" customWidth="1"/>
    <col min="776" max="776" width="22.5703125" style="3" customWidth="1"/>
    <col min="777" max="777" width="18" style="3" customWidth="1"/>
    <col min="778" max="778" width="11.5703125" style="3" customWidth="1"/>
    <col min="779" max="779" width="24.5703125" style="3" customWidth="1"/>
    <col min="780" max="780" width="9.140625" style="3"/>
    <col min="781" max="781" width="10.85546875" style="3" bestFit="1" customWidth="1"/>
    <col min="782" max="1025" width="9.140625" style="3"/>
    <col min="1026" max="1026" width="36.85546875" style="3" customWidth="1"/>
    <col min="1027" max="1027" width="17.28515625" style="3" customWidth="1"/>
    <col min="1028" max="1028" width="12.28515625" style="3" customWidth="1"/>
    <col min="1029" max="1029" width="12.42578125" style="3" customWidth="1"/>
    <col min="1030" max="1030" width="15.28515625" style="3" customWidth="1"/>
    <col min="1031" max="1031" width="15.42578125" style="3" customWidth="1"/>
    <col min="1032" max="1032" width="22.5703125" style="3" customWidth="1"/>
    <col min="1033" max="1033" width="18" style="3" customWidth="1"/>
    <col min="1034" max="1034" width="11.5703125" style="3" customWidth="1"/>
    <col min="1035" max="1035" width="24.5703125" style="3" customWidth="1"/>
    <col min="1036" max="1036" width="9.140625" style="3"/>
    <col min="1037" max="1037" width="10.85546875" style="3" bestFit="1" customWidth="1"/>
    <col min="1038" max="1281" width="9.140625" style="3"/>
    <col min="1282" max="1282" width="36.85546875" style="3" customWidth="1"/>
    <col min="1283" max="1283" width="17.28515625" style="3" customWidth="1"/>
    <col min="1284" max="1284" width="12.28515625" style="3" customWidth="1"/>
    <col min="1285" max="1285" width="12.42578125" style="3" customWidth="1"/>
    <col min="1286" max="1286" width="15.28515625" style="3" customWidth="1"/>
    <col min="1287" max="1287" width="15.42578125" style="3" customWidth="1"/>
    <col min="1288" max="1288" width="22.5703125" style="3" customWidth="1"/>
    <col min="1289" max="1289" width="18" style="3" customWidth="1"/>
    <col min="1290" max="1290" width="11.5703125" style="3" customWidth="1"/>
    <col min="1291" max="1291" width="24.5703125" style="3" customWidth="1"/>
    <col min="1292" max="1292" width="9.140625" style="3"/>
    <col min="1293" max="1293" width="10.85546875" style="3" bestFit="1" customWidth="1"/>
    <col min="1294" max="1537" width="9.140625" style="3"/>
    <col min="1538" max="1538" width="36.85546875" style="3" customWidth="1"/>
    <col min="1539" max="1539" width="17.28515625" style="3" customWidth="1"/>
    <col min="1540" max="1540" width="12.28515625" style="3" customWidth="1"/>
    <col min="1541" max="1541" width="12.42578125" style="3" customWidth="1"/>
    <col min="1542" max="1542" width="15.28515625" style="3" customWidth="1"/>
    <col min="1543" max="1543" width="15.42578125" style="3" customWidth="1"/>
    <col min="1544" max="1544" width="22.5703125" style="3" customWidth="1"/>
    <col min="1545" max="1545" width="18" style="3" customWidth="1"/>
    <col min="1546" max="1546" width="11.5703125" style="3" customWidth="1"/>
    <col min="1547" max="1547" width="24.5703125" style="3" customWidth="1"/>
    <col min="1548" max="1548" width="9.140625" style="3"/>
    <col min="1549" max="1549" width="10.85546875" style="3" bestFit="1" customWidth="1"/>
    <col min="1550" max="1793" width="9.140625" style="3"/>
    <col min="1794" max="1794" width="36.85546875" style="3" customWidth="1"/>
    <col min="1795" max="1795" width="17.28515625" style="3" customWidth="1"/>
    <col min="1796" max="1796" width="12.28515625" style="3" customWidth="1"/>
    <col min="1797" max="1797" width="12.42578125" style="3" customWidth="1"/>
    <col min="1798" max="1798" width="15.28515625" style="3" customWidth="1"/>
    <col min="1799" max="1799" width="15.42578125" style="3" customWidth="1"/>
    <col min="1800" max="1800" width="22.5703125" style="3" customWidth="1"/>
    <col min="1801" max="1801" width="18" style="3" customWidth="1"/>
    <col min="1802" max="1802" width="11.5703125" style="3" customWidth="1"/>
    <col min="1803" max="1803" width="24.5703125" style="3" customWidth="1"/>
    <col min="1804" max="1804" width="9.140625" style="3"/>
    <col min="1805" max="1805" width="10.85546875" style="3" bestFit="1" customWidth="1"/>
    <col min="1806" max="2049" width="9.140625" style="3"/>
    <col min="2050" max="2050" width="36.85546875" style="3" customWidth="1"/>
    <col min="2051" max="2051" width="17.28515625" style="3" customWidth="1"/>
    <col min="2052" max="2052" width="12.28515625" style="3" customWidth="1"/>
    <col min="2053" max="2053" width="12.42578125" style="3" customWidth="1"/>
    <col min="2054" max="2054" width="15.28515625" style="3" customWidth="1"/>
    <col min="2055" max="2055" width="15.42578125" style="3" customWidth="1"/>
    <col min="2056" max="2056" width="22.5703125" style="3" customWidth="1"/>
    <col min="2057" max="2057" width="18" style="3" customWidth="1"/>
    <col min="2058" max="2058" width="11.5703125" style="3" customWidth="1"/>
    <col min="2059" max="2059" width="24.5703125" style="3" customWidth="1"/>
    <col min="2060" max="2060" width="9.140625" style="3"/>
    <col min="2061" max="2061" width="10.85546875" style="3" bestFit="1" customWidth="1"/>
    <col min="2062" max="2305" width="9.140625" style="3"/>
    <col min="2306" max="2306" width="36.85546875" style="3" customWidth="1"/>
    <col min="2307" max="2307" width="17.28515625" style="3" customWidth="1"/>
    <col min="2308" max="2308" width="12.28515625" style="3" customWidth="1"/>
    <col min="2309" max="2309" width="12.42578125" style="3" customWidth="1"/>
    <col min="2310" max="2310" width="15.28515625" style="3" customWidth="1"/>
    <col min="2311" max="2311" width="15.42578125" style="3" customWidth="1"/>
    <col min="2312" max="2312" width="22.5703125" style="3" customWidth="1"/>
    <col min="2313" max="2313" width="18" style="3" customWidth="1"/>
    <col min="2314" max="2314" width="11.5703125" style="3" customWidth="1"/>
    <col min="2315" max="2315" width="24.5703125" style="3" customWidth="1"/>
    <col min="2316" max="2316" width="9.140625" style="3"/>
    <col min="2317" max="2317" width="10.85546875" style="3" bestFit="1" customWidth="1"/>
    <col min="2318" max="2561" width="9.140625" style="3"/>
    <col min="2562" max="2562" width="36.85546875" style="3" customWidth="1"/>
    <col min="2563" max="2563" width="17.28515625" style="3" customWidth="1"/>
    <col min="2564" max="2564" width="12.28515625" style="3" customWidth="1"/>
    <col min="2565" max="2565" width="12.42578125" style="3" customWidth="1"/>
    <col min="2566" max="2566" width="15.28515625" style="3" customWidth="1"/>
    <col min="2567" max="2567" width="15.42578125" style="3" customWidth="1"/>
    <col min="2568" max="2568" width="22.5703125" style="3" customWidth="1"/>
    <col min="2569" max="2569" width="18" style="3" customWidth="1"/>
    <col min="2570" max="2570" width="11.5703125" style="3" customWidth="1"/>
    <col min="2571" max="2571" width="24.5703125" style="3" customWidth="1"/>
    <col min="2572" max="2572" width="9.140625" style="3"/>
    <col min="2573" max="2573" width="10.85546875" style="3" bestFit="1" customWidth="1"/>
    <col min="2574" max="2817" width="9.140625" style="3"/>
    <col min="2818" max="2818" width="36.85546875" style="3" customWidth="1"/>
    <col min="2819" max="2819" width="17.28515625" style="3" customWidth="1"/>
    <col min="2820" max="2820" width="12.28515625" style="3" customWidth="1"/>
    <col min="2821" max="2821" width="12.42578125" style="3" customWidth="1"/>
    <col min="2822" max="2822" width="15.28515625" style="3" customWidth="1"/>
    <col min="2823" max="2823" width="15.42578125" style="3" customWidth="1"/>
    <col min="2824" max="2824" width="22.5703125" style="3" customWidth="1"/>
    <col min="2825" max="2825" width="18" style="3" customWidth="1"/>
    <col min="2826" max="2826" width="11.5703125" style="3" customWidth="1"/>
    <col min="2827" max="2827" width="24.5703125" style="3" customWidth="1"/>
    <col min="2828" max="2828" width="9.140625" style="3"/>
    <col min="2829" max="2829" width="10.85546875" style="3" bestFit="1" customWidth="1"/>
    <col min="2830" max="3073" width="9.140625" style="3"/>
    <col min="3074" max="3074" width="36.85546875" style="3" customWidth="1"/>
    <col min="3075" max="3075" width="17.28515625" style="3" customWidth="1"/>
    <col min="3076" max="3076" width="12.28515625" style="3" customWidth="1"/>
    <col min="3077" max="3077" width="12.42578125" style="3" customWidth="1"/>
    <col min="3078" max="3078" width="15.28515625" style="3" customWidth="1"/>
    <col min="3079" max="3079" width="15.42578125" style="3" customWidth="1"/>
    <col min="3080" max="3080" width="22.5703125" style="3" customWidth="1"/>
    <col min="3081" max="3081" width="18" style="3" customWidth="1"/>
    <col min="3082" max="3082" width="11.5703125" style="3" customWidth="1"/>
    <col min="3083" max="3083" width="24.5703125" style="3" customWidth="1"/>
    <col min="3084" max="3084" width="9.140625" style="3"/>
    <col min="3085" max="3085" width="10.85546875" style="3" bestFit="1" customWidth="1"/>
    <col min="3086" max="3329" width="9.140625" style="3"/>
    <col min="3330" max="3330" width="36.85546875" style="3" customWidth="1"/>
    <col min="3331" max="3331" width="17.28515625" style="3" customWidth="1"/>
    <col min="3332" max="3332" width="12.28515625" style="3" customWidth="1"/>
    <col min="3333" max="3333" width="12.42578125" style="3" customWidth="1"/>
    <col min="3334" max="3334" width="15.28515625" style="3" customWidth="1"/>
    <col min="3335" max="3335" width="15.42578125" style="3" customWidth="1"/>
    <col min="3336" max="3336" width="22.5703125" style="3" customWidth="1"/>
    <col min="3337" max="3337" width="18" style="3" customWidth="1"/>
    <col min="3338" max="3338" width="11.5703125" style="3" customWidth="1"/>
    <col min="3339" max="3339" width="24.5703125" style="3" customWidth="1"/>
    <col min="3340" max="3340" width="9.140625" style="3"/>
    <col min="3341" max="3341" width="10.85546875" style="3" bestFit="1" customWidth="1"/>
    <col min="3342" max="3585" width="9.140625" style="3"/>
    <col min="3586" max="3586" width="36.85546875" style="3" customWidth="1"/>
    <col min="3587" max="3587" width="17.28515625" style="3" customWidth="1"/>
    <col min="3588" max="3588" width="12.28515625" style="3" customWidth="1"/>
    <col min="3589" max="3589" width="12.42578125" style="3" customWidth="1"/>
    <col min="3590" max="3590" width="15.28515625" style="3" customWidth="1"/>
    <col min="3591" max="3591" width="15.42578125" style="3" customWidth="1"/>
    <col min="3592" max="3592" width="22.5703125" style="3" customWidth="1"/>
    <col min="3593" max="3593" width="18" style="3" customWidth="1"/>
    <col min="3594" max="3594" width="11.5703125" style="3" customWidth="1"/>
    <col min="3595" max="3595" width="24.5703125" style="3" customWidth="1"/>
    <col min="3596" max="3596" width="9.140625" style="3"/>
    <col min="3597" max="3597" width="10.85546875" style="3" bestFit="1" customWidth="1"/>
    <col min="3598" max="3841" width="9.140625" style="3"/>
    <col min="3842" max="3842" width="36.85546875" style="3" customWidth="1"/>
    <col min="3843" max="3843" width="17.28515625" style="3" customWidth="1"/>
    <col min="3844" max="3844" width="12.28515625" style="3" customWidth="1"/>
    <col min="3845" max="3845" width="12.42578125" style="3" customWidth="1"/>
    <col min="3846" max="3846" width="15.28515625" style="3" customWidth="1"/>
    <col min="3847" max="3847" width="15.42578125" style="3" customWidth="1"/>
    <col min="3848" max="3848" width="22.5703125" style="3" customWidth="1"/>
    <col min="3849" max="3849" width="18" style="3" customWidth="1"/>
    <col min="3850" max="3850" width="11.5703125" style="3" customWidth="1"/>
    <col min="3851" max="3851" width="24.5703125" style="3" customWidth="1"/>
    <col min="3852" max="3852" width="9.140625" style="3"/>
    <col min="3853" max="3853" width="10.85546875" style="3" bestFit="1" customWidth="1"/>
    <col min="3854" max="4097" width="9.140625" style="3"/>
    <col min="4098" max="4098" width="36.85546875" style="3" customWidth="1"/>
    <col min="4099" max="4099" width="17.28515625" style="3" customWidth="1"/>
    <col min="4100" max="4100" width="12.28515625" style="3" customWidth="1"/>
    <col min="4101" max="4101" width="12.42578125" style="3" customWidth="1"/>
    <col min="4102" max="4102" width="15.28515625" style="3" customWidth="1"/>
    <col min="4103" max="4103" width="15.42578125" style="3" customWidth="1"/>
    <col min="4104" max="4104" width="22.5703125" style="3" customWidth="1"/>
    <col min="4105" max="4105" width="18" style="3" customWidth="1"/>
    <col min="4106" max="4106" width="11.5703125" style="3" customWidth="1"/>
    <col min="4107" max="4107" width="24.5703125" style="3" customWidth="1"/>
    <col min="4108" max="4108" width="9.140625" style="3"/>
    <col min="4109" max="4109" width="10.85546875" style="3" bestFit="1" customWidth="1"/>
    <col min="4110" max="4353" width="9.140625" style="3"/>
    <col min="4354" max="4354" width="36.85546875" style="3" customWidth="1"/>
    <col min="4355" max="4355" width="17.28515625" style="3" customWidth="1"/>
    <col min="4356" max="4356" width="12.28515625" style="3" customWidth="1"/>
    <col min="4357" max="4357" width="12.42578125" style="3" customWidth="1"/>
    <col min="4358" max="4358" width="15.28515625" style="3" customWidth="1"/>
    <col min="4359" max="4359" width="15.42578125" style="3" customWidth="1"/>
    <col min="4360" max="4360" width="22.5703125" style="3" customWidth="1"/>
    <col min="4361" max="4361" width="18" style="3" customWidth="1"/>
    <col min="4362" max="4362" width="11.5703125" style="3" customWidth="1"/>
    <col min="4363" max="4363" width="24.5703125" style="3" customWidth="1"/>
    <col min="4364" max="4364" width="9.140625" style="3"/>
    <col min="4365" max="4365" width="10.85546875" style="3" bestFit="1" customWidth="1"/>
    <col min="4366" max="4609" width="9.140625" style="3"/>
    <col min="4610" max="4610" width="36.85546875" style="3" customWidth="1"/>
    <col min="4611" max="4611" width="17.28515625" style="3" customWidth="1"/>
    <col min="4612" max="4612" width="12.28515625" style="3" customWidth="1"/>
    <col min="4613" max="4613" width="12.42578125" style="3" customWidth="1"/>
    <col min="4614" max="4614" width="15.28515625" style="3" customWidth="1"/>
    <col min="4615" max="4615" width="15.42578125" style="3" customWidth="1"/>
    <col min="4616" max="4616" width="22.5703125" style="3" customWidth="1"/>
    <col min="4617" max="4617" width="18" style="3" customWidth="1"/>
    <col min="4618" max="4618" width="11.5703125" style="3" customWidth="1"/>
    <col min="4619" max="4619" width="24.5703125" style="3" customWidth="1"/>
    <col min="4620" max="4620" width="9.140625" style="3"/>
    <col min="4621" max="4621" width="10.85546875" style="3" bestFit="1" customWidth="1"/>
    <col min="4622" max="4865" width="9.140625" style="3"/>
    <col min="4866" max="4866" width="36.85546875" style="3" customWidth="1"/>
    <col min="4867" max="4867" width="17.28515625" style="3" customWidth="1"/>
    <col min="4868" max="4868" width="12.28515625" style="3" customWidth="1"/>
    <col min="4869" max="4869" width="12.42578125" style="3" customWidth="1"/>
    <col min="4870" max="4870" width="15.28515625" style="3" customWidth="1"/>
    <col min="4871" max="4871" width="15.42578125" style="3" customWidth="1"/>
    <col min="4872" max="4872" width="22.5703125" style="3" customWidth="1"/>
    <col min="4873" max="4873" width="18" style="3" customWidth="1"/>
    <col min="4874" max="4874" width="11.5703125" style="3" customWidth="1"/>
    <col min="4875" max="4875" width="24.5703125" style="3" customWidth="1"/>
    <col min="4876" max="4876" width="9.140625" style="3"/>
    <col min="4877" max="4877" width="10.85546875" style="3" bestFit="1" customWidth="1"/>
    <col min="4878" max="5121" width="9.140625" style="3"/>
    <col min="5122" max="5122" width="36.85546875" style="3" customWidth="1"/>
    <col min="5123" max="5123" width="17.28515625" style="3" customWidth="1"/>
    <col min="5124" max="5124" width="12.28515625" style="3" customWidth="1"/>
    <col min="5125" max="5125" width="12.42578125" style="3" customWidth="1"/>
    <col min="5126" max="5126" width="15.28515625" style="3" customWidth="1"/>
    <col min="5127" max="5127" width="15.42578125" style="3" customWidth="1"/>
    <col min="5128" max="5128" width="22.5703125" style="3" customWidth="1"/>
    <col min="5129" max="5129" width="18" style="3" customWidth="1"/>
    <col min="5130" max="5130" width="11.5703125" style="3" customWidth="1"/>
    <col min="5131" max="5131" width="24.5703125" style="3" customWidth="1"/>
    <col min="5132" max="5132" width="9.140625" style="3"/>
    <col min="5133" max="5133" width="10.85546875" style="3" bestFit="1" customWidth="1"/>
    <col min="5134" max="5377" width="9.140625" style="3"/>
    <col min="5378" max="5378" width="36.85546875" style="3" customWidth="1"/>
    <col min="5379" max="5379" width="17.28515625" style="3" customWidth="1"/>
    <col min="5380" max="5380" width="12.28515625" style="3" customWidth="1"/>
    <col min="5381" max="5381" width="12.42578125" style="3" customWidth="1"/>
    <col min="5382" max="5382" width="15.28515625" style="3" customWidth="1"/>
    <col min="5383" max="5383" width="15.42578125" style="3" customWidth="1"/>
    <col min="5384" max="5384" width="22.5703125" style="3" customWidth="1"/>
    <col min="5385" max="5385" width="18" style="3" customWidth="1"/>
    <col min="5386" max="5386" width="11.5703125" style="3" customWidth="1"/>
    <col min="5387" max="5387" width="24.5703125" style="3" customWidth="1"/>
    <col min="5388" max="5388" width="9.140625" style="3"/>
    <col min="5389" max="5389" width="10.85546875" style="3" bestFit="1" customWidth="1"/>
    <col min="5390" max="5633" width="9.140625" style="3"/>
    <col min="5634" max="5634" width="36.85546875" style="3" customWidth="1"/>
    <col min="5635" max="5635" width="17.28515625" style="3" customWidth="1"/>
    <col min="5636" max="5636" width="12.28515625" style="3" customWidth="1"/>
    <col min="5637" max="5637" width="12.42578125" style="3" customWidth="1"/>
    <col min="5638" max="5638" width="15.28515625" style="3" customWidth="1"/>
    <col min="5639" max="5639" width="15.42578125" style="3" customWidth="1"/>
    <col min="5640" max="5640" width="22.5703125" style="3" customWidth="1"/>
    <col min="5641" max="5641" width="18" style="3" customWidth="1"/>
    <col min="5642" max="5642" width="11.5703125" style="3" customWidth="1"/>
    <col min="5643" max="5643" width="24.5703125" style="3" customWidth="1"/>
    <col min="5644" max="5644" width="9.140625" style="3"/>
    <col min="5645" max="5645" width="10.85546875" style="3" bestFit="1" customWidth="1"/>
    <col min="5646" max="5889" width="9.140625" style="3"/>
    <col min="5890" max="5890" width="36.85546875" style="3" customWidth="1"/>
    <col min="5891" max="5891" width="17.28515625" style="3" customWidth="1"/>
    <col min="5892" max="5892" width="12.28515625" style="3" customWidth="1"/>
    <col min="5893" max="5893" width="12.42578125" style="3" customWidth="1"/>
    <col min="5894" max="5894" width="15.28515625" style="3" customWidth="1"/>
    <col min="5895" max="5895" width="15.42578125" style="3" customWidth="1"/>
    <col min="5896" max="5896" width="22.5703125" style="3" customWidth="1"/>
    <col min="5897" max="5897" width="18" style="3" customWidth="1"/>
    <col min="5898" max="5898" width="11.5703125" style="3" customWidth="1"/>
    <col min="5899" max="5899" width="24.5703125" style="3" customWidth="1"/>
    <col min="5900" max="5900" width="9.140625" style="3"/>
    <col min="5901" max="5901" width="10.85546875" style="3" bestFit="1" customWidth="1"/>
    <col min="5902" max="6145" width="9.140625" style="3"/>
    <col min="6146" max="6146" width="36.85546875" style="3" customWidth="1"/>
    <col min="6147" max="6147" width="17.28515625" style="3" customWidth="1"/>
    <col min="6148" max="6148" width="12.28515625" style="3" customWidth="1"/>
    <col min="6149" max="6149" width="12.42578125" style="3" customWidth="1"/>
    <col min="6150" max="6150" width="15.28515625" style="3" customWidth="1"/>
    <col min="6151" max="6151" width="15.42578125" style="3" customWidth="1"/>
    <col min="6152" max="6152" width="22.5703125" style="3" customWidth="1"/>
    <col min="6153" max="6153" width="18" style="3" customWidth="1"/>
    <col min="6154" max="6154" width="11.5703125" style="3" customWidth="1"/>
    <col min="6155" max="6155" width="24.5703125" style="3" customWidth="1"/>
    <col min="6156" max="6156" width="9.140625" style="3"/>
    <col min="6157" max="6157" width="10.85546875" style="3" bestFit="1" customWidth="1"/>
    <col min="6158" max="6401" width="9.140625" style="3"/>
    <col min="6402" max="6402" width="36.85546875" style="3" customWidth="1"/>
    <col min="6403" max="6403" width="17.28515625" style="3" customWidth="1"/>
    <col min="6404" max="6404" width="12.28515625" style="3" customWidth="1"/>
    <col min="6405" max="6405" width="12.42578125" style="3" customWidth="1"/>
    <col min="6406" max="6406" width="15.28515625" style="3" customWidth="1"/>
    <col min="6407" max="6407" width="15.42578125" style="3" customWidth="1"/>
    <col min="6408" max="6408" width="22.5703125" style="3" customWidth="1"/>
    <col min="6409" max="6409" width="18" style="3" customWidth="1"/>
    <col min="6410" max="6410" width="11.5703125" style="3" customWidth="1"/>
    <col min="6411" max="6411" width="24.5703125" style="3" customWidth="1"/>
    <col min="6412" max="6412" width="9.140625" style="3"/>
    <col min="6413" max="6413" width="10.85546875" style="3" bestFit="1" customWidth="1"/>
    <col min="6414" max="6657" width="9.140625" style="3"/>
    <col min="6658" max="6658" width="36.85546875" style="3" customWidth="1"/>
    <col min="6659" max="6659" width="17.28515625" style="3" customWidth="1"/>
    <col min="6660" max="6660" width="12.28515625" style="3" customWidth="1"/>
    <col min="6661" max="6661" width="12.42578125" style="3" customWidth="1"/>
    <col min="6662" max="6662" width="15.28515625" style="3" customWidth="1"/>
    <col min="6663" max="6663" width="15.42578125" style="3" customWidth="1"/>
    <col min="6664" max="6664" width="22.5703125" style="3" customWidth="1"/>
    <col min="6665" max="6665" width="18" style="3" customWidth="1"/>
    <col min="6666" max="6666" width="11.5703125" style="3" customWidth="1"/>
    <col min="6667" max="6667" width="24.5703125" style="3" customWidth="1"/>
    <col min="6668" max="6668" width="9.140625" style="3"/>
    <col min="6669" max="6669" width="10.85546875" style="3" bestFit="1" customWidth="1"/>
    <col min="6670" max="6913" width="9.140625" style="3"/>
    <col min="6914" max="6914" width="36.85546875" style="3" customWidth="1"/>
    <col min="6915" max="6915" width="17.28515625" style="3" customWidth="1"/>
    <col min="6916" max="6916" width="12.28515625" style="3" customWidth="1"/>
    <col min="6917" max="6917" width="12.42578125" style="3" customWidth="1"/>
    <col min="6918" max="6918" width="15.28515625" style="3" customWidth="1"/>
    <col min="6919" max="6919" width="15.42578125" style="3" customWidth="1"/>
    <col min="6920" max="6920" width="22.5703125" style="3" customWidth="1"/>
    <col min="6921" max="6921" width="18" style="3" customWidth="1"/>
    <col min="6922" max="6922" width="11.5703125" style="3" customWidth="1"/>
    <col min="6923" max="6923" width="24.5703125" style="3" customWidth="1"/>
    <col min="6924" max="6924" width="9.140625" style="3"/>
    <col min="6925" max="6925" width="10.85546875" style="3" bestFit="1" customWidth="1"/>
    <col min="6926" max="7169" width="9.140625" style="3"/>
    <col min="7170" max="7170" width="36.85546875" style="3" customWidth="1"/>
    <col min="7171" max="7171" width="17.28515625" style="3" customWidth="1"/>
    <col min="7172" max="7172" width="12.28515625" style="3" customWidth="1"/>
    <col min="7173" max="7173" width="12.42578125" style="3" customWidth="1"/>
    <col min="7174" max="7174" width="15.28515625" style="3" customWidth="1"/>
    <col min="7175" max="7175" width="15.42578125" style="3" customWidth="1"/>
    <col min="7176" max="7176" width="22.5703125" style="3" customWidth="1"/>
    <col min="7177" max="7177" width="18" style="3" customWidth="1"/>
    <col min="7178" max="7178" width="11.5703125" style="3" customWidth="1"/>
    <col min="7179" max="7179" width="24.5703125" style="3" customWidth="1"/>
    <col min="7180" max="7180" width="9.140625" style="3"/>
    <col min="7181" max="7181" width="10.85546875" style="3" bestFit="1" customWidth="1"/>
    <col min="7182" max="7425" width="9.140625" style="3"/>
    <col min="7426" max="7426" width="36.85546875" style="3" customWidth="1"/>
    <col min="7427" max="7427" width="17.28515625" style="3" customWidth="1"/>
    <col min="7428" max="7428" width="12.28515625" style="3" customWidth="1"/>
    <col min="7429" max="7429" width="12.42578125" style="3" customWidth="1"/>
    <col min="7430" max="7430" width="15.28515625" style="3" customWidth="1"/>
    <col min="7431" max="7431" width="15.42578125" style="3" customWidth="1"/>
    <col min="7432" max="7432" width="22.5703125" style="3" customWidth="1"/>
    <col min="7433" max="7433" width="18" style="3" customWidth="1"/>
    <col min="7434" max="7434" width="11.5703125" style="3" customWidth="1"/>
    <col min="7435" max="7435" width="24.5703125" style="3" customWidth="1"/>
    <col min="7436" max="7436" width="9.140625" style="3"/>
    <col min="7437" max="7437" width="10.85546875" style="3" bestFit="1" customWidth="1"/>
    <col min="7438" max="7681" width="9.140625" style="3"/>
    <col min="7682" max="7682" width="36.85546875" style="3" customWidth="1"/>
    <col min="7683" max="7683" width="17.28515625" style="3" customWidth="1"/>
    <col min="7684" max="7684" width="12.28515625" style="3" customWidth="1"/>
    <col min="7685" max="7685" width="12.42578125" style="3" customWidth="1"/>
    <col min="7686" max="7686" width="15.28515625" style="3" customWidth="1"/>
    <col min="7687" max="7687" width="15.42578125" style="3" customWidth="1"/>
    <col min="7688" max="7688" width="22.5703125" style="3" customWidth="1"/>
    <col min="7689" max="7689" width="18" style="3" customWidth="1"/>
    <col min="7690" max="7690" width="11.5703125" style="3" customWidth="1"/>
    <col min="7691" max="7691" width="24.5703125" style="3" customWidth="1"/>
    <col min="7692" max="7692" width="9.140625" style="3"/>
    <col min="7693" max="7693" width="10.85546875" style="3" bestFit="1" customWidth="1"/>
    <col min="7694" max="7937" width="9.140625" style="3"/>
    <col min="7938" max="7938" width="36.85546875" style="3" customWidth="1"/>
    <col min="7939" max="7939" width="17.28515625" style="3" customWidth="1"/>
    <col min="7940" max="7940" width="12.28515625" style="3" customWidth="1"/>
    <col min="7941" max="7941" width="12.42578125" style="3" customWidth="1"/>
    <col min="7942" max="7942" width="15.28515625" style="3" customWidth="1"/>
    <col min="7943" max="7943" width="15.42578125" style="3" customWidth="1"/>
    <col min="7944" max="7944" width="22.5703125" style="3" customWidth="1"/>
    <col min="7945" max="7945" width="18" style="3" customWidth="1"/>
    <col min="7946" max="7946" width="11.5703125" style="3" customWidth="1"/>
    <col min="7947" max="7947" width="24.5703125" style="3" customWidth="1"/>
    <col min="7948" max="7948" width="9.140625" style="3"/>
    <col min="7949" max="7949" width="10.85546875" style="3" bestFit="1" customWidth="1"/>
    <col min="7950" max="8193" width="9.140625" style="3"/>
    <col min="8194" max="8194" width="36.85546875" style="3" customWidth="1"/>
    <col min="8195" max="8195" width="17.28515625" style="3" customWidth="1"/>
    <col min="8196" max="8196" width="12.28515625" style="3" customWidth="1"/>
    <col min="8197" max="8197" width="12.42578125" style="3" customWidth="1"/>
    <col min="8198" max="8198" width="15.28515625" style="3" customWidth="1"/>
    <col min="8199" max="8199" width="15.42578125" style="3" customWidth="1"/>
    <col min="8200" max="8200" width="22.5703125" style="3" customWidth="1"/>
    <col min="8201" max="8201" width="18" style="3" customWidth="1"/>
    <col min="8202" max="8202" width="11.5703125" style="3" customWidth="1"/>
    <col min="8203" max="8203" width="24.5703125" style="3" customWidth="1"/>
    <col min="8204" max="8204" width="9.140625" style="3"/>
    <col min="8205" max="8205" width="10.85546875" style="3" bestFit="1" customWidth="1"/>
    <col min="8206" max="8449" width="9.140625" style="3"/>
    <col min="8450" max="8450" width="36.85546875" style="3" customWidth="1"/>
    <col min="8451" max="8451" width="17.28515625" style="3" customWidth="1"/>
    <col min="8452" max="8452" width="12.28515625" style="3" customWidth="1"/>
    <col min="8453" max="8453" width="12.42578125" style="3" customWidth="1"/>
    <col min="8454" max="8454" width="15.28515625" style="3" customWidth="1"/>
    <col min="8455" max="8455" width="15.42578125" style="3" customWidth="1"/>
    <col min="8456" max="8456" width="22.5703125" style="3" customWidth="1"/>
    <col min="8457" max="8457" width="18" style="3" customWidth="1"/>
    <col min="8458" max="8458" width="11.5703125" style="3" customWidth="1"/>
    <col min="8459" max="8459" width="24.5703125" style="3" customWidth="1"/>
    <col min="8460" max="8460" width="9.140625" style="3"/>
    <col min="8461" max="8461" width="10.85546875" style="3" bestFit="1" customWidth="1"/>
    <col min="8462" max="8705" width="9.140625" style="3"/>
    <col min="8706" max="8706" width="36.85546875" style="3" customWidth="1"/>
    <col min="8707" max="8707" width="17.28515625" style="3" customWidth="1"/>
    <col min="8708" max="8708" width="12.28515625" style="3" customWidth="1"/>
    <col min="8709" max="8709" width="12.42578125" style="3" customWidth="1"/>
    <col min="8710" max="8710" width="15.28515625" style="3" customWidth="1"/>
    <col min="8711" max="8711" width="15.42578125" style="3" customWidth="1"/>
    <col min="8712" max="8712" width="22.5703125" style="3" customWidth="1"/>
    <col min="8713" max="8713" width="18" style="3" customWidth="1"/>
    <col min="8714" max="8714" width="11.5703125" style="3" customWidth="1"/>
    <col min="8715" max="8715" width="24.5703125" style="3" customWidth="1"/>
    <col min="8716" max="8716" width="9.140625" style="3"/>
    <col min="8717" max="8717" width="10.85546875" style="3" bestFit="1" customWidth="1"/>
    <col min="8718" max="8961" width="9.140625" style="3"/>
    <col min="8962" max="8962" width="36.85546875" style="3" customWidth="1"/>
    <col min="8963" max="8963" width="17.28515625" style="3" customWidth="1"/>
    <col min="8964" max="8964" width="12.28515625" style="3" customWidth="1"/>
    <col min="8965" max="8965" width="12.42578125" style="3" customWidth="1"/>
    <col min="8966" max="8966" width="15.28515625" style="3" customWidth="1"/>
    <col min="8967" max="8967" width="15.42578125" style="3" customWidth="1"/>
    <col min="8968" max="8968" width="22.5703125" style="3" customWidth="1"/>
    <col min="8969" max="8969" width="18" style="3" customWidth="1"/>
    <col min="8970" max="8970" width="11.5703125" style="3" customWidth="1"/>
    <col min="8971" max="8971" width="24.5703125" style="3" customWidth="1"/>
    <col min="8972" max="8972" width="9.140625" style="3"/>
    <col min="8973" max="8973" width="10.85546875" style="3" bestFit="1" customWidth="1"/>
    <col min="8974" max="9217" width="9.140625" style="3"/>
    <col min="9218" max="9218" width="36.85546875" style="3" customWidth="1"/>
    <col min="9219" max="9219" width="17.28515625" style="3" customWidth="1"/>
    <col min="9220" max="9220" width="12.28515625" style="3" customWidth="1"/>
    <col min="9221" max="9221" width="12.42578125" style="3" customWidth="1"/>
    <col min="9222" max="9222" width="15.28515625" style="3" customWidth="1"/>
    <col min="9223" max="9223" width="15.42578125" style="3" customWidth="1"/>
    <col min="9224" max="9224" width="22.5703125" style="3" customWidth="1"/>
    <col min="9225" max="9225" width="18" style="3" customWidth="1"/>
    <col min="9226" max="9226" width="11.5703125" style="3" customWidth="1"/>
    <col min="9227" max="9227" width="24.5703125" style="3" customWidth="1"/>
    <col min="9228" max="9228" width="9.140625" style="3"/>
    <col min="9229" max="9229" width="10.85546875" style="3" bestFit="1" customWidth="1"/>
    <col min="9230" max="9473" width="9.140625" style="3"/>
    <col min="9474" max="9474" width="36.85546875" style="3" customWidth="1"/>
    <col min="9475" max="9475" width="17.28515625" style="3" customWidth="1"/>
    <col min="9476" max="9476" width="12.28515625" style="3" customWidth="1"/>
    <col min="9477" max="9477" width="12.42578125" style="3" customWidth="1"/>
    <col min="9478" max="9478" width="15.28515625" style="3" customWidth="1"/>
    <col min="9479" max="9479" width="15.42578125" style="3" customWidth="1"/>
    <col min="9480" max="9480" width="22.5703125" style="3" customWidth="1"/>
    <col min="9481" max="9481" width="18" style="3" customWidth="1"/>
    <col min="9482" max="9482" width="11.5703125" style="3" customWidth="1"/>
    <col min="9483" max="9483" width="24.5703125" style="3" customWidth="1"/>
    <col min="9484" max="9484" width="9.140625" style="3"/>
    <col min="9485" max="9485" width="10.85546875" style="3" bestFit="1" customWidth="1"/>
    <col min="9486" max="9729" width="9.140625" style="3"/>
    <col min="9730" max="9730" width="36.85546875" style="3" customWidth="1"/>
    <col min="9731" max="9731" width="17.28515625" style="3" customWidth="1"/>
    <col min="9732" max="9732" width="12.28515625" style="3" customWidth="1"/>
    <col min="9733" max="9733" width="12.42578125" style="3" customWidth="1"/>
    <col min="9734" max="9734" width="15.28515625" style="3" customWidth="1"/>
    <col min="9735" max="9735" width="15.42578125" style="3" customWidth="1"/>
    <col min="9736" max="9736" width="22.5703125" style="3" customWidth="1"/>
    <col min="9737" max="9737" width="18" style="3" customWidth="1"/>
    <col min="9738" max="9738" width="11.5703125" style="3" customWidth="1"/>
    <col min="9739" max="9739" width="24.5703125" style="3" customWidth="1"/>
    <col min="9740" max="9740" width="9.140625" style="3"/>
    <col min="9741" max="9741" width="10.85546875" style="3" bestFit="1" customWidth="1"/>
    <col min="9742" max="9985" width="9.140625" style="3"/>
    <col min="9986" max="9986" width="36.85546875" style="3" customWidth="1"/>
    <col min="9987" max="9987" width="17.28515625" style="3" customWidth="1"/>
    <col min="9988" max="9988" width="12.28515625" style="3" customWidth="1"/>
    <col min="9989" max="9989" width="12.42578125" style="3" customWidth="1"/>
    <col min="9990" max="9990" width="15.28515625" style="3" customWidth="1"/>
    <col min="9991" max="9991" width="15.42578125" style="3" customWidth="1"/>
    <col min="9992" max="9992" width="22.5703125" style="3" customWidth="1"/>
    <col min="9993" max="9993" width="18" style="3" customWidth="1"/>
    <col min="9994" max="9994" width="11.5703125" style="3" customWidth="1"/>
    <col min="9995" max="9995" width="24.5703125" style="3" customWidth="1"/>
    <col min="9996" max="9996" width="9.140625" style="3"/>
    <col min="9997" max="9997" width="10.85546875" style="3" bestFit="1" customWidth="1"/>
    <col min="9998" max="10241" width="9.140625" style="3"/>
    <col min="10242" max="10242" width="36.85546875" style="3" customWidth="1"/>
    <col min="10243" max="10243" width="17.28515625" style="3" customWidth="1"/>
    <col min="10244" max="10244" width="12.28515625" style="3" customWidth="1"/>
    <col min="10245" max="10245" width="12.42578125" style="3" customWidth="1"/>
    <col min="10246" max="10246" width="15.28515625" style="3" customWidth="1"/>
    <col min="10247" max="10247" width="15.42578125" style="3" customWidth="1"/>
    <col min="10248" max="10248" width="22.5703125" style="3" customWidth="1"/>
    <col min="10249" max="10249" width="18" style="3" customWidth="1"/>
    <col min="10250" max="10250" width="11.5703125" style="3" customWidth="1"/>
    <col min="10251" max="10251" width="24.5703125" style="3" customWidth="1"/>
    <col min="10252" max="10252" width="9.140625" style="3"/>
    <col min="10253" max="10253" width="10.85546875" style="3" bestFit="1" customWidth="1"/>
    <col min="10254" max="10497" width="9.140625" style="3"/>
    <col min="10498" max="10498" width="36.85546875" style="3" customWidth="1"/>
    <col min="10499" max="10499" width="17.28515625" style="3" customWidth="1"/>
    <col min="10500" max="10500" width="12.28515625" style="3" customWidth="1"/>
    <col min="10501" max="10501" width="12.42578125" style="3" customWidth="1"/>
    <col min="10502" max="10502" width="15.28515625" style="3" customWidth="1"/>
    <col min="10503" max="10503" width="15.42578125" style="3" customWidth="1"/>
    <col min="10504" max="10504" width="22.5703125" style="3" customWidth="1"/>
    <col min="10505" max="10505" width="18" style="3" customWidth="1"/>
    <col min="10506" max="10506" width="11.5703125" style="3" customWidth="1"/>
    <col min="10507" max="10507" width="24.5703125" style="3" customWidth="1"/>
    <col min="10508" max="10508" width="9.140625" style="3"/>
    <col min="10509" max="10509" width="10.85546875" style="3" bestFit="1" customWidth="1"/>
    <col min="10510" max="10753" width="9.140625" style="3"/>
    <col min="10754" max="10754" width="36.85546875" style="3" customWidth="1"/>
    <col min="10755" max="10755" width="17.28515625" style="3" customWidth="1"/>
    <col min="10756" max="10756" width="12.28515625" style="3" customWidth="1"/>
    <col min="10757" max="10757" width="12.42578125" style="3" customWidth="1"/>
    <col min="10758" max="10758" width="15.28515625" style="3" customWidth="1"/>
    <col min="10759" max="10759" width="15.42578125" style="3" customWidth="1"/>
    <col min="10760" max="10760" width="22.5703125" style="3" customWidth="1"/>
    <col min="10761" max="10761" width="18" style="3" customWidth="1"/>
    <col min="10762" max="10762" width="11.5703125" style="3" customWidth="1"/>
    <col min="10763" max="10763" width="24.5703125" style="3" customWidth="1"/>
    <col min="10764" max="10764" width="9.140625" style="3"/>
    <col min="10765" max="10765" width="10.85546875" style="3" bestFit="1" customWidth="1"/>
    <col min="10766" max="11009" width="9.140625" style="3"/>
    <col min="11010" max="11010" width="36.85546875" style="3" customWidth="1"/>
    <col min="11011" max="11011" width="17.28515625" style="3" customWidth="1"/>
    <col min="11012" max="11012" width="12.28515625" style="3" customWidth="1"/>
    <col min="11013" max="11013" width="12.42578125" style="3" customWidth="1"/>
    <col min="11014" max="11014" width="15.28515625" style="3" customWidth="1"/>
    <col min="11015" max="11015" width="15.42578125" style="3" customWidth="1"/>
    <col min="11016" max="11016" width="22.5703125" style="3" customWidth="1"/>
    <col min="11017" max="11017" width="18" style="3" customWidth="1"/>
    <col min="11018" max="11018" width="11.5703125" style="3" customWidth="1"/>
    <col min="11019" max="11019" width="24.5703125" style="3" customWidth="1"/>
    <col min="11020" max="11020" width="9.140625" style="3"/>
    <col min="11021" max="11021" width="10.85546875" style="3" bestFit="1" customWidth="1"/>
    <col min="11022" max="11265" width="9.140625" style="3"/>
    <col min="11266" max="11266" width="36.85546875" style="3" customWidth="1"/>
    <col min="11267" max="11267" width="17.28515625" style="3" customWidth="1"/>
    <col min="11268" max="11268" width="12.28515625" style="3" customWidth="1"/>
    <col min="11269" max="11269" width="12.42578125" style="3" customWidth="1"/>
    <col min="11270" max="11270" width="15.28515625" style="3" customWidth="1"/>
    <col min="11271" max="11271" width="15.42578125" style="3" customWidth="1"/>
    <col min="11272" max="11272" width="22.5703125" style="3" customWidth="1"/>
    <col min="11273" max="11273" width="18" style="3" customWidth="1"/>
    <col min="11274" max="11274" width="11.5703125" style="3" customWidth="1"/>
    <col min="11275" max="11275" width="24.5703125" style="3" customWidth="1"/>
    <col min="11276" max="11276" width="9.140625" style="3"/>
    <col min="11277" max="11277" width="10.85546875" style="3" bestFit="1" customWidth="1"/>
    <col min="11278" max="11521" width="9.140625" style="3"/>
    <col min="11522" max="11522" width="36.85546875" style="3" customWidth="1"/>
    <col min="11523" max="11523" width="17.28515625" style="3" customWidth="1"/>
    <col min="11524" max="11524" width="12.28515625" style="3" customWidth="1"/>
    <col min="11525" max="11525" width="12.42578125" style="3" customWidth="1"/>
    <col min="11526" max="11526" width="15.28515625" style="3" customWidth="1"/>
    <col min="11527" max="11527" width="15.42578125" style="3" customWidth="1"/>
    <col min="11528" max="11528" width="22.5703125" style="3" customWidth="1"/>
    <col min="11529" max="11529" width="18" style="3" customWidth="1"/>
    <col min="11530" max="11530" width="11.5703125" style="3" customWidth="1"/>
    <col min="11531" max="11531" width="24.5703125" style="3" customWidth="1"/>
    <col min="11532" max="11532" width="9.140625" style="3"/>
    <col min="11533" max="11533" width="10.85546875" style="3" bestFit="1" customWidth="1"/>
    <col min="11534" max="11777" width="9.140625" style="3"/>
    <col min="11778" max="11778" width="36.85546875" style="3" customWidth="1"/>
    <col min="11779" max="11779" width="17.28515625" style="3" customWidth="1"/>
    <col min="11780" max="11780" width="12.28515625" style="3" customWidth="1"/>
    <col min="11781" max="11781" width="12.42578125" style="3" customWidth="1"/>
    <col min="11782" max="11782" width="15.28515625" style="3" customWidth="1"/>
    <col min="11783" max="11783" width="15.42578125" style="3" customWidth="1"/>
    <col min="11784" max="11784" width="22.5703125" style="3" customWidth="1"/>
    <col min="11785" max="11785" width="18" style="3" customWidth="1"/>
    <col min="11786" max="11786" width="11.5703125" style="3" customWidth="1"/>
    <col min="11787" max="11787" width="24.5703125" style="3" customWidth="1"/>
    <col min="11788" max="11788" width="9.140625" style="3"/>
    <col min="11789" max="11789" width="10.85546875" style="3" bestFit="1" customWidth="1"/>
    <col min="11790" max="12033" width="9.140625" style="3"/>
    <col min="12034" max="12034" width="36.85546875" style="3" customWidth="1"/>
    <col min="12035" max="12035" width="17.28515625" style="3" customWidth="1"/>
    <col min="12036" max="12036" width="12.28515625" style="3" customWidth="1"/>
    <col min="12037" max="12037" width="12.42578125" style="3" customWidth="1"/>
    <col min="12038" max="12038" width="15.28515625" style="3" customWidth="1"/>
    <col min="12039" max="12039" width="15.42578125" style="3" customWidth="1"/>
    <col min="12040" max="12040" width="22.5703125" style="3" customWidth="1"/>
    <col min="12041" max="12041" width="18" style="3" customWidth="1"/>
    <col min="12042" max="12042" width="11.5703125" style="3" customWidth="1"/>
    <col min="12043" max="12043" width="24.5703125" style="3" customWidth="1"/>
    <col min="12044" max="12044" width="9.140625" style="3"/>
    <col min="12045" max="12045" width="10.85546875" style="3" bestFit="1" customWidth="1"/>
    <col min="12046" max="12289" width="9.140625" style="3"/>
    <col min="12290" max="12290" width="36.85546875" style="3" customWidth="1"/>
    <col min="12291" max="12291" width="17.28515625" style="3" customWidth="1"/>
    <col min="12292" max="12292" width="12.28515625" style="3" customWidth="1"/>
    <col min="12293" max="12293" width="12.42578125" style="3" customWidth="1"/>
    <col min="12294" max="12294" width="15.28515625" style="3" customWidth="1"/>
    <col min="12295" max="12295" width="15.42578125" style="3" customWidth="1"/>
    <col min="12296" max="12296" width="22.5703125" style="3" customWidth="1"/>
    <col min="12297" max="12297" width="18" style="3" customWidth="1"/>
    <col min="12298" max="12298" width="11.5703125" style="3" customWidth="1"/>
    <col min="12299" max="12299" width="24.5703125" style="3" customWidth="1"/>
    <col min="12300" max="12300" width="9.140625" style="3"/>
    <col min="12301" max="12301" width="10.85546875" style="3" bestFit="1" customWidth="1"/>
    <col min="12302" max="12545" width="9.140625" style="3"/>
    <col min="12546" max="12546" width="36.85546875" style="3" customWidth="1"/>
    <col min="12547" max="12547" width="17.28515625" style="3" customWidth="1"/>
    <col min="12548" max="12548" width="12.28515625" style="3" customWidth="1"/>
    <col min="12549" max="12549" width="12.42578125" style="3" customWidth="1"/>
    <col min="12550" max="12550" width="15.28515625" style="3" customWidth="1"/>
    <col min="12551" max="12551" width="15.42578125" style="3" customWidth="1"/>
    <col min="12552" max="12552" width="22.5703125" style="3" customWidth="1"/>
    <col min="12553" max="12553" width="18" style="3" customWidth="1"/>
    <col min="12554" max="12554" width="11.5703125" style="3" customWidth="1"/>
    <col min="12555" max="12555" width="24.5703125" style="3" customWidth="1"/>
    <col min="12556" max="12556" width="9.140625" style="3"/>
    <col min="12557" max="12557" width="10.85546875" style="3" bestFit="1" customWidth="1"/>
    <col min="12558" max="12801" width="9.140625" style="3"/>
    <col min="12802" max="12802" width="36.85546875" style="3" customWidth="1"/>
    <col min="12803" max="12803" width="17.28515625" style="3" customWidth="1"/>
    <col min="12804" max="12804" width="12.28515625" style="3" customWidth="1"/>
    <col min="12805" max="12805" width="12.42578125" style="3" customWidth="1"/>
    <col min="12806" max="12806" width="15.28515625" style="3" customWidth="1"/>
    <col min="12807" max="12807" width="15.42578125" style="3" customWidth="1"/>
    <col min="12808" max="12808" width="22.5703125" style="3" customWidth="1"/>
    <col min="12809" max="12809" width="18" style="3" customWidth="1"/>
    <col min="12810" max="12810" width="11.5703125" style="3" customWidth="1"/>
    <col min="12811" max="12811" width="24.5703125" style="3" customWidth="1"/>
    <col min="12812" max="12812" width="9.140625" style="3"/>
    <col min="12813" max="12813" width="10.85546875" style="3" bestFit="1" customWidth="1"/>
    <col min="12814" max="13057" width="9.140625" style="3"/>
    <col min="13058" max="13058" width="36.85546875" style="3" customWidth="1"/>
    <col min="13059" max="13059" width="17.28515625" style="3" customWidth="1"/>
    <col min="13060" max="13060" width="12.28515625" style="3" customWidth="1"/>
    <col min="13061" max="13061" width="12.42578125" style="3" customWidth="1"/>
    <col min="13062" max="13062" width="15.28515625" style="3" customWidth="1"/>
    <col min="13063" max="13063" width="15.42578125" style="3" customWidth="1"/>
    <col min="13064" max="13064" width="22.5703125" style="3" customWidth="1"/>
    <col min="13065" max="13065" width="18" style="3" customWidth="1"/>
    <col min="13066" max="13066" width="11.5703125" style="3" customWidth="1"/>
    <col min="13067" max="13067" width="24.5703125" style="3" customWidth="1"/>
    <col min="13068" max="13068" width="9.140625" style="3"/>
    <col min="13069" max="13069" width="10.85546875" style="3" bestFit="1" customWidth="1"/>
    <col min="13070" max="13313" width="9.140625" style="3"/>
    <col min="13314" max="13314" width="36.85546875" style="3" customWidth="1"/>
    <col min="13315" max="13315" width="17.28515625" style="3" customWidth="1"/>
    <col min="13316" max="13316" width="12.28515625" style="3" customWidth="1"/>
    <col min="13317" max="13317" width="12.42578125" style="3" customWidth="1"/>
    <col min="13318" max="13318" width="15.28515625" style="3" customWidth="1"/>
    <col min="13319" max="13319" width="15.42578125" style="3" customWidth="1"/>
    <col min="13320" max="13320" width="22.5703125" style="3" customWidth="1"/>
    <col min="13321" max="13321" width="18" style="3" customWidth="1"/>
    <col min="13322" max="13322" width="11.5703125" style="3" customWidth="1"/>
    <col min="13323" max="13323" width="24.5703125" style="3" customWidth="1"/>
    <col min="13324" max="13324" width="9.140625" style="3"/>
    <col min="13325" max="13325" width="10.85546875" style="3" bestFit="1" customWidth="1"/>
    <col min="13326" max="13569" width="9.140625" style="3"/>
    <col min="13570" max="13570" width="36.85546875" style="3" customWidth="1"/>
    <col min="13571" max="13571" width="17.28515625" style="3" customWidth="1"/>
    <col min="13572" max="13572" width="12.28515625" style="3" customWidth="1"/>
    <col min="13573" max="13573" width="12.42578125" style="3" customWidth="1"/>
    <col min="13574" max="13574" width="15.28515625" style="3" customWidth="1"/>
    <col min="13575" max="13575" width="15.42578125" style="3" customWidth="1"/>
    <col min="13576" max="13576" width="22.5703125" style="3" customWidth="1"/>
    <col min="13577" max="13577" width="18" style="3" customWidth="1"/>
    <col min="13578" max="13578" width="11.5703125" style="3" customWidth="1"/>
    <col min="13579" max="13579" width="24.5703125" style="3" customWidth="1"/>
    <col min="13580" max="13580" width="9.140625" style="3"/>
    <col min="13581" max="13581" width="10.85546875" style="3" bestFit="1" customWidth="1"/>
    <col min="13582" max="13825" width="9.140625" style="3"/>
    <col min="13826" max="13826" width="36.85546875" style="3" customWidth="1"/>
    <col min="13827" max="13827" width="17.28515625" style="3" customWidth="1"/>
    <col min="13828" max="13828" width="12.28515625" style="3" customWidth="1"/>
    <col min="13829" max="13829" width="12.42578125" style="3" customWidth="1"/>
    <col min="13830" max="13830" width="15.28515625" style="3" customWidth="1"/>
    <col min="13831" max="13831" width="15.42578125" style="3" customWidth="1"/>
    <col min="13832" max="13832" width="22.5703125" style="3" customWidth="1"/>
    <col min="13833" max="13833" width="18" style="3" customWidth="1"/>
    <col min="13834" max="13834" width="11.5703125" style="3" customWidth="1"/>
    <col min="13835" max="13835" width="24.5703125" style="3" customWidth="1"/>
    <col min="13836" max="13836" width="9.140625" style="3"/>
    <col min="13837" max="13837" width="10.85546875" style="3" bestFit="1" customWidth="1"/>
    <col min="13838" max="14081" width="9.140625" style="3"/>
    <col min="14082" max="14082" width="36.85546875" style="3" customWidth="1"/>
    <col min="14083" max="14083" width="17.28515625" style="3" customWidth="1"/>
    <col min="14084" max="14084" width="12.28515625" style="3" customWidth="1"/>
    <col min="14085" max="14085" width="12.42578125" style="3" customWidth="1"/>
    <col min="14086" max="14086" width="15.28515625" style="3" customWidth="1"/>
    <col min="14087" max="14087" width="15.42578125" style="3" customWidth="1"/>
    <col min="14088" max="14088" width="22.5703125" style="3" customWidth="1"/>
    <col min="14089" max="14089" width="18" style="3" customWidth="1"/>
    <col min="14090" max="14090" width="11.5703125" style="3" customWidth="1"/>
    <col min="14091" max="14091" width="24.5703125" style="3" customWidth="1"/>
    <col min="14092" max="14092" width="9.140625" style="3"/>
    <col min="14093" max="14093" width="10.85546875" style="3" bestFit="1" customWidth="1"/>
    <col min="14094" max="14337" width="9.140625" style="3"/>
    <col min="14338" max="14338" width="36.85546875" style="3" customWidth="1"/>
    <col min="14339" max="14339" width="17.28515625" style="3" customWidth="1"/>
    <col min="14340" max="14340" width="12.28515625" style="3" customWidth="1"/>
    <col min="14341" max="14341" width="12.42578125" style="3" customWidth="1"/>
    <col min="14342" max="14342" width="15.28515625" style="3" customWidth="1"/>
    <col min="14343" max="14343" width="15.42578125" style="3" customWidth="1"/>
    <col min="14344" max="14344" width="22.5703125" style="3" customWidth="1"/>
    <col min="14345" max="14345" width="18" style="3" customWidth="1"/>
    <col min="14346" max="14346" width="11.5703125" style="3" customWidth="1"/>
    <col min="14347" max="14347" width="24.5703125" style="3" customWidth="1"/>
    <col min="14348" max="14348" width="9.140625" style="3"/>
    <col min="14349" max="14349" width="10.85546875" style="3" bestFit="1" customWidth="1"/>
    <col min="14350" max="14593" width="9.140625" style="3"/>
    <col min="14594" max="14594" width="36.85546875" style="3" customWidth="1"/>
    <col min="14595" max="14595" width="17.28515625" style="3" customWidth="1"/>
    <col min="14596" max="14596" width="12.28515625" style="3" customWidth="1"/>
    <col min="14597" max="14597" width="12.42578125" style="3" customWidth="1"/>
    <col min="14598" max="14598" width="15.28515625" style="3" customWidth="1"/>
    <col min="14599" max="14599" width="15.42578125" style="3" customWidth="1"/>
    <col min="14600" max="14600" width="22.5703125" style="3" customWidth="1"/>
    <col min="14601" max="14601" width="18" style="3" customWidth="1"/>
    <col min="14602" max="14602" width="11.5703125" style="3" customWidth="1"/>
    <col min="14603" max="14603" width="24.5703125" style="3" customWidth="1"/>
    <col min="14604" max="14604" width="9.140625" style="3"/>
    <col min="14605" max="14605" width="10.85546875" style="3" bestFit="1" customWidth="1"/>
    <col min="14606" max="14849" width="9.140625" style="3"/>
    <col min="14850" max="14850" width="36.85546875" style="3" customWidth="1"/>
    <col min="14851" max="14851" width="17.28515625" style="3" customWidth="1"/>
    <col min="14852" max="14852" width="12.28515625" style="3" customWidth="1"/>
    <col min="14853" max="14853" width="12.42578125" style="3" customWidth="1"/>
    <col min="14854" max="14854" width="15.28515625" style="3" customWidth="1"/>
    <col min="14855" max="14855" width="15.42578125" style="3" customWidth="1"/>
    <col min="14856" max="14856" width="22.5703125" style="3" customWidth="1"/>
    <col min="14857" max="14857" width="18" style="3" customWidth="1"/>
    <col min="14858" max="14858" width="11.5703125" style="3" customWidth="1"/>
    <col min="14859" max="14859" width="24.5703125" style="3" customWidth="1"/>
    <col min="14860" max="14860" width="9.140625" style="3"/>
    <col min="14861" max="14861" width="10.85546875" style="3" bestFit="1" customWidth="1"/>
    <col min="14862" max="15105" width="9.140625" style="3"/>
    <col min="15106" max="15106" width="36.85546875" style="3" customWidth="1"/>
    <col min="15107" max="15107" width="17.28515625" style="3" customWidth="1"/>
    <col min="15108" max="15108" width="12.28515625" style="3" customWidth="1"/>
    <col min="15109" max="15109" width="12.42578125" style="3" customWidth="1"/>
    <col min="15110" max="15110" width="15.28515625" style="3" customWidth="1"/>
    <col min="15111" max="15111" width="15.42578125" style="3" customWidth="1"/>
    <col min="15112" max="15112" width="22.5703125" style="3" customWidth="1"/>
    <col min="15113" max="15113" width="18" style="3" customWidth="1"/>
    <col min="15114" max="15114" width="11.5703125" style="3" customWidth="1"/>
    <col min="15115" max="15115" width="24.5703125" style="3" customWidth="1"/>
    <col min="15116" max="15116" width="9.140625" style="3"/>
    <col min="15117" max="15117" width="10.85546875" style="3" bestFit="1" customWidth="1"/>
    <col min="15118" max="15361" width="9.140625" style="3"/>
    <col min="15362" max="15362" width="36.85546875" style="3" customWidth="1"/>
    <col min="15363" max="15363" width="17.28515625" style="3" customWidth="1"/>
    <col min="15364" max="15364" width="12.28515625" style="3" customWidth="1"/>
    <col min="15365" max="15365" width="12.42578125" style="3" customWidth="1"/>
    <col min="15366" max="15366" width="15.28515625" style="3" customWidth="1"/>
    <col min="15367" max="15367" width="15.42578125" style="3" customWidth="1"/>
    <col min="15368" max="15368" width="22.5703125" style="3" customWidth="1"/>
    <col min="15369" max="15369" width="18" style="3" customWidth="1"/>
    <col min="15370" max="15370" width="11.5703125" style="3" customWidth="1"/>
    <col min="15371" max="15371" width="24.5703125" style="3" customWidth="1"/>
    <col min="15372" max="15372" width="9.140625" style="3"/>
    <col min="15373" max="15373" width="10.85546875" style="3" bestFit="1" customWidth="1"/>
    <col min="15374" max="15617" width="9.140625" style="3"/>
    <col min="15618" max="15618" width="36.85546875" style="3" customWidth="1"/>
    <col min="15619" max="15619" width="17.28515625" style="3" customWidth="1"/>
    <col min="15620" max="15620" width="12.28515625" style="3" customWidth="1"/>
    <col min="15621" max="15621" width="12.42578125" style="3" customWidth="1"/>
    <col min="15622" max="15622" width="15.28515625" style="3" customWidth="1"/>
    <col min="15623" max="15623" width="15.42578125" style="3" customWidth="1"/>
    <col min="15624" max="15624" width="22.5703125" style="3" customWidth="1"/>
    <col min="15625" max="15625" width="18" style="3" customWidth="1"/>
    <col min="15626" max="15626" width="11.5703125" style="3" customWidth="1"/>
    <col min="15627" max="15627" width="24.5703125" style="3" customWidth="1"/>
    <col min="15628" max="15628" width="9.140625" style="3"/>
    <col min="15629" max="15629" width="10.85546875" style="3" bestFit="1" customWidth="1"/>
    <col min="15630" max="15873" width="9.140625" style="3"/>
    <col min="15874" max="15874" width="36.85546875" style="3" customWidth="1"/>
    <col min="15875" max="15875" width="17.28515625" style="3" customWidth="1"/>
    <col min="15876" max="15876" width="12.28515625" style="3" customWidth="1"/>
    <col min="15877" max="15877" width="12.42578125" style="3" customWidth="1"/>
    <col min="15878" max="15878" width="15.28515625" style="3" customWidth="1"/>
    <col min="15879" max="15879" width="15.42578125" style="3" customWidth="1"/>
    <col min="15880" max="15880" width="22.5703125" style="3" customWidth="1"/>
    <col min="15881" max="15881" width="18" style="3" customWidth="1"/>
    <col min="15882" max="15882" width="11.5703125" style="3" customWidth="1"/>
    <col min="15883" max="15883" width="24.5703125" style="3" customWidth="1"/>
    <col min="15884" max="15884" width="9.140625" style="3"/>
    <col min="15885" max="15885" width="10.85546875" style="3" bestFit="1" customWidth="1"/>
    <col min="15886" max="16129" width="9.140625" style="3"/>
    <col min="16130" max="16130" width="36.85546875" style="3" customWidth="1"/>
    <col min="16131" max="16131" width="17.28515625" style="3" customWidth="1"/>
    <col min="16132" max="16132" width="12.28515625" style="3" customWidth="1"/>
    <col min="16133" max="16133" width="12.42578125" style="3" customWidth="1"/>
    <col min="16134" max="16134" width="15.28515625" style="3" customWidth="1"/>
    <col min="16135" max="16135" width="15.42578125" style="3" customWidth="1"/>
    <col min="16136" max="16136" width="22.5703125" style="3" customWidth="1"/>
    <col min="16137" max="16137" width="18" style="3" customWidth="1"/>
    <col min="16138" max="16138" width="11.5703125" style="3" customWidth="1"/>
    <col min="16139" max="16139" width="24.5703125" style="3" customWidth="1"/>
    <col min="16140" max="16140" width="9.140625" style="3"/>
    <col min="16141" max="16141" width="10.85546875" style="3" bestFit="1" customWidth="1"/>
    <col min="16142" max="16384" width="9.140625" style="3"/>
  </cols>
  <sheetData>
    <row r="1" spans="2:200" ht="12.75">
      <c r="B1" s="1"/>
      <c r="C1" s="1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</row>
    <row r="2" spans="2:200" ht="12.75">
      <c r="B2" s="1"/>
      <c r="C2" s="1"/>
      <c r="D2" s="2"/>
      <c r="E2" s="2"/>
      <c r="F2" s="2"/>
      <c r="G2" s="2"/>
      <c r="H2" s="1"/>
      <c r="I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</row>
    <row r="3" spans="2:200" ht="12.75">
      <c r="B3" s="4" t="s">
        <v>0</v>
      </c>
      <c r="C3" s="387" t="s">
        <v>1</v>
      </c>
      <c r="D3" s="387"/>
      <c r="E3" s="387"/>
      <c r="F3" s="387"/>
      <c r="G3" s="387"/>
      <c r="H3" s="387"/>
      <c r="I3" s="4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</row>
    <row r="4" spans="2:200" ht="12.75">
      <c r="B4" s="6"/>
      <c r="C4" s="387" t="s">
        <v>2</v>
      </c>
      <c r="D4" s="387"/>
      <c r="E4" s="387"/>
      <c r="F4" s="387"/>
      <c r="G4" s="387"/>
      <c r="H4" s="387"/>
      <c r="I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</row>
    <row r="5" spans="2:200" ht="12.75">
      <c r="B5" s="6"/>
      <c r="C5" s="388" t="s">
        <v>3</v>
      </c>
      <c r="D5" s="388"/>
      <c r="E5" s="388"/>
      <c r="F5" s="388"/>
      <c r="G5" s="388"/>
      <c r="H5" s="388"/>
      <c r="I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2:200" ht="12.75">
      <c r="B6" s="9"/>
      <c r="C6" s="387" t="s">
        <v>4</v>
      </c>
      <c r="D6" s="387"/>
      <c r="E6" s="387"/>
      <c r="F6" s="387"/>
      <c r="G6" s="387"/>
      <c r="H6" s="387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</row>
    <row r="7" spans="2:200" ht="12.75">
      <c r="B7" s="10"/>
      <c r="C7" s="387" t="s">
        <v>5</v>
      </c>
      <c r="D7" s="387"/>
      <c r="E7" s="387"/>
      <c r="F7" s="387"/>
      <c r="G7" s="387"/>
      <c r="H7" s="387"/>
      <c r="I7" s="11"/>
      <c r="J7" s="11"/>
      <c r="K7" s="1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</row>
    <row r="8" spans="2:200" ht="12.75">
      <c r="B8" s="12"/>
      <c r="C8" s="13"/>
      <c r="D8" s="14"/>
      <c r="E8" s="14"/>
      <c r="F8" s="14"/>
      <c r="G8" s="14"/>
      <c r="H8" s="14"/>
      <c r="I8" s="14"/>
      <c r="J8" s="13"/>
      <c r="K8" s="1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</row>
    <row r="9" spans="2:200">
      <c r="B9" s="15"/>
      <c r="C9" s="16"/>
      <c r="D9" s="17"/>
      <c r="E9" s="17"/>
      <c r="F9" s="17"/>
      <c r="G9" s="17"/>
      <c r="H9" s="18"/>
      <c r="I9" s="18"/>
      <c r="J9" s="18"/>
      <c r="K9" s="18">
        <v>1</v>
      </c>
    </row>
    <row r="10" spans="2:200" ht="11.25" customHeight="1">
      <c r="B10" s="15" t="s">
        <v>6</v>
      </c>
      <c r="C10" s="16"/>
      <c r="D10" s="17"/>
      <c r="E10" s="17"/>
      <c r="F10" s="17"/>
      <c r="G10" s="17"/>
      <c r="H10" s="18"/>
      <c r="I10" s="18"/>
      <c r="J10" s="18"/>
      <c r="K10" s="18">
        <v>1</v>
      </c>
      <c r="M10" s="19"/>
    </row>
    <row r="11" spans="2:200">
      <c r="B11" s="377" t="s">
        <v>7</v>
      </c>
      <c r="C11" s="380" t="s">
        <v>8</v>
      </c>
      <c r="D11" s="382" t="s">
        <v>9</v>
      </c>
      <c r="E11" s="383"/>
      <c r="F11" s="383"/>
      <c r="G11" s="384"/>
      <c r="H11" s="380" t="s">
        <v>10</v>
      </c>
      <c r="I11" s="380" t="s">
        <v>11</v>
      </c>
      <c r="J11" s="380" t="s">
        <v>12</v>
      </c>
      <c r="K11" s="380" t="s">
        <v>13</v>
      </c>
    </row>
    <row r="12" spans="2:200" ht="33.75">
      <c r="B12" s="378"/>
      <c r="C12" s="381"/>
      <c r="D12" s="385" t="s">
        <v>14</v>
      </c>
      <c r="E12" s="386"/>
      <c r="F12" s="80" t="s">
        <v>15</v>
      </c>
      <c r="G12" s="80" t="s">
        <v>16</v>
      </c>
      <c r="H12" s="381"/>
      <c r="I12" s="381"/>
      <c r="J12" s="381"/>
      <c r="K12" s="381"/>
    </row>
    <row r="13" spans="2:200" s="46" customFormat="1" ht="33.75">
      <c r="B13" s="379"/>
      <c r="C13" s="21" t="s">
        <v>17</v>
      </c>
      <c r="D13" s="22" t="s">
        <v>18</v>
      </c>
      <c r="E13" s="22" t="s">
        <v>19</v>
      </c>
      <c r="F13" s="81" t="s">
        <v>20</v>
      </c>
      <c r="G13" s="24" t="s">
        <v>21</v>
      </c>
      <c r="H13" s="25" t="s">
        <v>22</v>
      </c>
      <c r="I13" s="24" t="s">
        <v>23</v>
      </c>
      <c r="J13" s="389"/>
      <c r="K13" s="26" t="s">
        <v>24</v>
      </c>
    </row>
    <row r="14" spans="2:200" s="46" customFormat="1">
      <c r="B14" s="41" t="s">
        <v>25</v>
      </c>
      <c r="C14" s="42">
        <v>127616406.62</v>
      </c>
      <c r="D14" s="43">
        <v>251863.9</v>
      </c>
      <c r="E14" s="42">
        <v>4283351.2300000004</v>
      </c>
      <c r="F14" s="42">
        <v>1695303.64</v>
      </c>
      <c r="G14" s="44">
        <v>478238.7</v>
      </c>
      <c r="H14" s="42">
        <f>(C14-(D14+E14+F14+G14))</f>
        <v>120907649.15000001</v>
      </c>
      <c r="I14" s="45">
        <v>44888663.600000001</v>
      </c>
      <c r="J14" s="42">
        <v>0</v>
      </c>
      <c r="K14" s="42">
        <f>H14-I14</f>
        <v>76018985.550000012</v>
      </c>
    </row>
    <row r="15" spans="2:200" s="46" customFormat="1">
      <c r="B15" s="47" t="s">
        <v>26</v>
      </c>
      <c r="C15" s="48">
        <v>0</v>
      </c>
      <c r="D15" s="49">
        <v>0</v>
      </c>
      <c r="E15" s="50">
        <v>0</v>
      </c>
      <c r="F15" s="49">
        <v>0</v>
      </c>
      <c r="G15" s="50">
        <v>0</v>
      </c>
      <c r="H15" s="49">
        <f t="shared" ref="H15:H25" si="0">(C15-(D15+E15+F15+G15))</f>
        <v>0</v>
      </c>
      <c r="I15" s="50">
        <v>0</v>
      </c>
      <c r="J15" s="49">
        <v>0</v>
      </c>
      <c r="K15" s="51">
        <f>H15-I15</f>
        <v>0</v>
      </c>
    </row>
    <row r="16" spans="2:200" s="46" customFormat="1">
      <c r="B16" s="30" t="s">
        <v>28</v>
      </c>
      <c r="C16" s="52">
        <v>125142526.64</v>
      </c>
      <c r="D16" s="64">
        <v>0</v>
      </c>
      <c r="E16" s="54">
        <v>4283351.2300000004</v>
      </c>
      <c r="F16" s="53">
        <v>779329.7</v>
      </c>
      <c r="G16" s="54">
        <v>478238.7</v>
      </c>
      <c r="H16" s="64">
        <f t="shared" si="0"/>
        <v>119601607.01000001</v>
      </c>
      <c r="I16" s="55">
        <v>44888663.600000001</v>
      </c>
      <c r="J16" s="56">
        <v>0</v>
      </c>
      <c r="K16" s="56">
        <f>H16-I16</f>
        <v>74712943.409999996</v>
      </c>
    </row>
    <row r="17" spans="2:14" s="46" customFormat="1">
      <c r="B17" s="30" t="s">
        <v>29</v>
      </c>
      <c r="C17" s="52">
        <v>2473879.98</v>
      </c>
      <c r="D17" s="345">
        <v>251863.9</v>
      </c>
      <c r="E17" s="54">
        <v>0</v>
      </c>
      <c r="F17" s="53">
        <v>915973.94</v>
      </c>
      <c r="G17" s="54">
        <v>0</v>
      </c>
      <c r="H17" s="79">
        <f t="shared" si="0"/>
        <v>1306042.1400000001</v>
      </c>
      <c r="I17" s="55">
        <v>0</v>
      </c>
      <c r="J17" s="56">
        <v>0</v>
      </c>
      <c r="K17" s="56">
        <f>H17-I17</f>
        <v>1306042.1400000001</v>
      </c>
    </row>
    <row r="18" spans="2:14" s="46" customFormat="1">
      <c r="B18" s="57" t="s">
        <v>30</v>
      </c>
      <c r="C18" s="58">
        <v>670472852.57999992</v>
      </c>
      <c r="D18" s="346">
        <v>28870037.370000001</v>
      </c>
      <c r="E18" s="58">
        <v>580812.84</v>
      </c>
      <c r="F18" s="58">
        <v>6503673.3499999996</v>
      </c>
      <c r="G18" s="59">
        <v>287724027.31</v>
      </c>
      <c r="H18" s="427">
        <f t="shared" si="0"/>
        <v>346794301.70999992</v>
      </c>
      <c r="I18" s="60">
        <v>60660818.039999999</v>
      </c>
      <c r="J18" s="58">
        <v>0</v>
      </c>
      <c r="K18" s="58">
        <v>286133483.66999996</v>
      </c>
    </row>
    <row r="19" spans="2:14" s="46" customFormat="1">
      <c r="B19" s="61" t="s">
        <v>32</v>
      </c>
      <c r="C19" s="62">
        <v>381119390.98000002</v>
      </c>
      <c r="D19" s="62">
        <v>28870037.370000001</v>
      </c>
      <c r="E19" s="62">
        <v>580812.84</v>
      </c>
      <c r="F19" s="52">
        <v>6503673.3499999996</v>
      </c>
      <c r="G19" s="63">
        <v>466395.89</v>
      </c>
      <c r="H19" s="49">
        <f t="shared" si="0"/>
        <v>344698471.53000003</v>
      </c>
      <c r="I19" s="52">
        <v>60432394.109999999</v>
      </c>
      <c r="J19" s="64">
        <v>0</v>
      </c>
      <c r="K19" s="56">
        <v>284266077.42000002</v>
      </c>
    </row>
    <row r="20" spans="2:14" s="46" customFormat="1" ht="22.5">
      <c r="B20" s="61" t="s">
        <v>33</v>
      </c>
      <c r="C20" s="62">
        <v>2095830.1799999666</v>
      </c>
      <c r="D20" s="62">
        <v>0</v>
      </c>
      <c r="E20" s="62">
        <v>0</v>
      </c>
      <c r="F20" s="52">
        <v>0</v>
      </c>
      <c r="G20" s="63">
        <v>0</v>
      </c>
      <c r="H20" s="79">
        <f t="shared" si="0"/>
        <v>2095830.1799999666</v>
      </c>
      <c r="I20" s="52">
        <v>228423.93</v>
      </c>
      <c r="J20" s="64">
        <v>0</v>
      </c>
      <c r="K20" s="65">
        <v>1867406.2499999667</v>
      </c>
    </row>
    <row r="21" spans="2:14" s="46" customFormat="1">
      <c r="B21" s="66" t="s">
        <v>34</v>
      </c>
      <c r="C21" s="67">
        <v>246043002.03999999</v>
      </c>
      <c r="D21" s="68">
        <v>0</v>
      </c>
      <c r="E21" s="68">
        <v>0</v>
      </c>
      <c r="F21" s="69">
        <v>0</v>
      </c>
      <c r="G21" s="70">
        <v>246043002.03999999</v>
      </c>
      <c r="H21" s="64">
        <f t="shared" si="0"/>
        <v>0</v>
      </c>
      <c r="I21" s="69">
        <v>0</v>
      </c>
      <c r="J21" s="71">
        <v>0</v>
      </c>
      <c r="K21" s="72">
        <v>0</v>
      </c>
    </row>
    <row r="22" spans="2:14" s="46" customFormat="1" ht="22.5">
      <c r="B22" s="61" t="s">
        <v>36</v>
      </c>
      <c r="C22" s="62">
        <v>246043002.03999999</v>
      </c>
      <c r="D22" s="73">
        <v>0</v>
      </c>
      <c r="E22" s="73">
        <v>0</v>
      </c>
      <c r="F22" s="73">
        <v>0</v>
      </c>
      <c r="G22" s="63">
        <v>246043002.03999999</v>
      </c>
      <c r="H22" s="49">
        <f t="shared" si="0"/>
        <v>0</v>
      </c>
      <c r="I22" s="52">
        <v>0</v>
      </c>
      <c r="J22" s="64">
        <v>0</v>
      </c>
      <c r="K22" s="56">
        <v>0</v>
      </c>
    </row>
    <row r="23" spans="2:14" s="46" customFormat="1">
      <c r="B23" s="74" t="s">
        <v>39</v>
      </c>
      <c r="C23" s="67">
        <v>41214629.380000003</v>
      </c>
      <c r="D23" s="75">
        <v>0</v>
      </c>
      <c r="E23" s="75">
        <v>0</v>
      </c>
      <c r="F23" s="75">
        <v>0</v>
      </c>
      <c r="G23" s="71">
        <v>41214629.380000003</v>
      </c>
      <c r="H23" s="49">
        <f t="shared" si="0"/>
        <v>0</v>
      </c>
      <c r="I23" s="69">
        <v>0</v>
      </c>
      <c r="J23" s="71">
        <v>0</v>
      </c>
      <c r="K23" s="76">
        <v>0</v>
      </c>
    </row>
    <row r="24" spans="2:14">
      <c r="B24" s="77" t="s">
        <v>43</v>
      </c>
      <c r="C24" s="78">
        <v>41214629.380000003</v>
      </c>
      <c r="D24" s="73">
        <v>0</v>
      </c>
      <c r="E24" s="73">
        <v>0</v>
      </c>
      <c r="F24" s="73">
        <v>0</v>
      </c>
      <c r="G24" s="79">
        <v>41214629.380000003</v>
      </c>
      <c r="H24" s="49">
        <f t="shared" si="0"/>
        <v>0</v>
      </c>
      <c r="I24" s="52">
        <v>0</v>
      </c>
      <c r="J24" s="64">
        <v>0</v>
      </c>
      <c r="K24" s="56">
        <v>0</v>
      </c>
    </row>
    <row r="25" spans="2:14">
      <c r="B25" s="36" t="s">
        <v>41</v>
      </c>
      <c r="C25" s="37">
        <v>798089259.19999993</v>
      </c>
      <c r="D25" s="37">
        <v>29121901.27</v>
      </c>
      <c r="E25" s="37">
        <v>4864164.07</v>
      </c>
      <c r="F25" s="37">
        <v>8198976.9899999993</v>
      </c>
      <c r="G25" s="347">
        <v>288202266.00999999</v>
      </c>
      <c r="H25" s="348">
        <f t="shared" si="0"/>
        <v>467701950.85999995</v>
      </c>
      <c r="I25" s="37">
        <v>105549481.64</v>
      </c>
      <c r="J25" s="37">
        <v>0</v>
      </c>
      <c r="K25" s="37">
        <v>362152469.21999997</v>
      </c>
    </row>
    <row r="26" spans="2:14">
      <c r="M26" s="19"/>
      <c r="N26" s="19"/>
    </row>
    <row r="30" spans="2:14">
      <c r="H30" s="19"/>
    </row>
    <row r="32" spans="2:14">
      <c r="C32" s="19"/>
    </row>
  </sheetData>
  <mergeCells count="13">
    <mergeCell ref="J11:J13"/>
    <mergeCell ref="K11:K12"/>
    <mergeCell ref="C3:H3"/>
    <mergeCell ref="C4:H4"/>
    <mergeCell ref="C5:H5"/>
    <mergeCell ref="C6:H6"/>
    <mergeCell ref="C7:H7"/>
    <mergeCell ref="B11:B13"/>
    <mergeCell ref="C11:C12"/>
    <mergeCell ref="D11:G11"/>
    <mergeCell ref="H11:H12"/>
    <mergeCell ref="I11:I12"/>
    <mergeCell ref="D12:E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R39"/>
  <sheetViews>
    <sheetView topLeftCell="A3" workbookViewId="0">
      <selection activeCell="H24" sqref="H24"/>
    </sheetView>
  </sheetViews>
  <sheetFormatPr defaultRowHeight="11.25"/>
  <cols>
    <col min="1" max="1" width="9.140625" style="3"/>
    <col min="2" max="2" width="36.85546875" style="3" customWidth="1"/>
    <col min="3" max="3" width="17.28515625" style="3" customWidth="1"/>
    <col min="4" max="4" width="12.28515625" style="40" customWidth="1"/>
    <col min="5" max="5" width="12.42578125" style="40" customWidth="1"/>
    <col min="6" max="6" width="15.28515625" style="40" customWidth="1"/>
    <col min="7" max="7" width="15.42578125" style="40" customWidth="1"/>
    <col min="8" max="8" width="22.5703125" style="3" customWidth="1"/>
    <col min="9" max="9" width="18" style="3" customWidth="1"/>
    <col min="10" max="10" width="11.5703125" style="3" customWidth="1"/>
    <col min="11" max="11" width="24.5703125" style="3" customWidth="1"/>
    <col min="12" max="12" width="9.140625" style="3"/>
    <col min="13" max="13" width="10.85546875" style="3" bestFit="1" customWidth="1"/>
    <col min="14" max="257" width="9.140625" style="3"/>
    <col min="258" max="258" width="36.85546875" style="3" customWidth="1"/>
    <col min="259" max="259" width="17.28515625" style="3" customWidth="1"/>
    <col min="260" max="260" width="12.28515625" style="3" customWidth="1"/>
    <col min="261" max="261" width="12.42578125" style="3" customWidth="1"/>
    <col min="262" max="262" width="15.28515625" style="3" customWidth="1"/>
    <col min="263" max="263" width="15.42578125" style="3" customWidth="1"/>
    <col min="264" max="264" width="22.5703125" style="3" customWidth="1"/>
    <col min="265" max="265" width="18" style="3" customWidth="1"/>
    <col min="266" max="266" width="11.5703125" style="3" customWidth="1"/>
    <col min="267" max="267" width="24.5703125" style="3" customWidth="1"/>
    <col min="268" max="268" width="9.140625" style="3"/>
    <col min="269" max="269" width="10.85546875" style="3" bestFit="1" customWidth="1"/>
    <col min="270" max="513" width="9.140625" style="3"/>
    <col min="514" max="514" width="36.85546875" style="3" customWidth="1"/>
    <col min="515" max="515" width="17.28515625" style="3" customWidth="1"/>
    <col min="516" max="516" width="12.28515625" style="3" customWidth="1"/>
    <col min="517" max="517" width="12.42578125" style="3" customWidth="1"/>
    <col min="518" max="518" width="15.28515625" style="3" customWidth="1"/>
    <col min="519" max="519" width="15.42578125" style="3" customWidth="1"/>
    <col min="520" max="520" width="22.5703125" style="3" customWidth="1"/>
    <col min="521" max="521" width="18" style="3" customWidth="1"/>
    <col min="522" max="522" width="11.5703125" style="3" customWidth="1"/>
    <col min="523" max="523" width="24.5703125" style="3" customWidth="1"/>
    <col min="524" max="524" width="9.140625" style="3"/>
    <col min="525" max="525" width="10.85546875" style="3" bestFit="1" customWidth="1"/>
    <col min="526" max="769" width="9.140625" style="3"/>
    <col min="770" max="770" width="36.85546875" style="3" customWidth="1"/>
    <col min="771" max="771" width="17.28515625" style="3" customWidth="1"/>
    <col min="772" max="772" width="12.28515625" style="3" customWidth="1"/>
    <col min="773" max="773" width="12.42578125" style="3" customWidth="1"/>
    <col min="774" max="774" width="15.28515625" style="3" customWidth="1"/>
    <col min="775" max="775" width="15.42578125" style="3" customWidth="1"/>
    <col min="776" max="776" width="22.5703125" style="3" customWidth="1"/>
    <col min="777" max="777" width="18" style="3" customWidth="1"/>
    <col min="778" max="778" width="11.5703125" style="3" customWidth="1"/>
    <col min="779" max="779" width="24.5703125" style="3" customWidth="1"/>
    <col min="780" max="780" width="9.140625" style="3"/>
    <col min="781" max="781" width="10.85546875" style="3" bestFit="1" customWidth="1"/>
    <col min="782" max="1025" width="9.140625" style="3"/>
    <col min="1026" max="1026" width="36.85546875" style="3" customWidth="1"/>
    <col min="1027" max="1027" width="17.28515625" style="3" customWidth="1"/>
    <col min="1028" max="1028" width="12.28515625" style="3" customWidth="1"/>
    <col min="1029" max="1029" width="12.42578125" style="3" customWidth="1"/>
    <col min="1030" max="1030" width="15.28515625" style="3" customWidth="1"/>
    <col min="1031" max="1031" width="15.42578125" style="3" customWidth="1"/>
    <col min="1032" max="1032" width="22.5703125" style="3" customWidth="1"/>
    <col min="1033" max="1033" width="18" style="3" customWidth="1"/>
    <col min="1034" max="1034" width="11.5703125" style="3" customWidth="1"/>
    <col min="1035" max="1035" width="24.5703125" style="3" customWidth="1"/>
    <col min="1036" max="1036" width="9.140625" style="3"/>
    <col min="1037" max="1037" width="10.85546875" style="3" bestFit="1" customWidth="1"/>
    <col min="1038" max="1281" width="9.140625" style="3"/>
    <col min="1282" max="1282" width="36.85546875" style="3" customWidth="1"/>
    <col min="1283" max="1283" width="17.28515625" style="3" customWidth="1"/>
    <col min="1284" max="1284" width="12.28515625" style="3" customWidth="1"/>
    <col min="1285" max="1285" width="12.42578125" style="3" customWidth="1"/>
    <col min="1286" max="1286" width="15.28515625" style="3" customWidth="1"/>
    <col min="1287" max="1287" width="15.42578125" style="3" customWidth="1"/>
    <col min="1288" max="1288" width="22.5703125" style="3" customWidth="1"/>
    <col min="1289" max="1289" width="18" style="3" customWidth="1"/>
    <col min="1290" max="1290" width="11.5703125" style="3" customWidth="1"/>
    <col min="1291" max="1291" width="24.5703125" style="3" customWidth="1"/>
    <col min="1292" max="1292" width="9.140625" style="3"/>
    <col min="1293" max="1293" width="10.85546875" style="3" bestFit="1" customWidth="1"/>
    <col min="1294" max="1537" width="9.140625" style="3"/>
    <col min="1538" max="1538" width="36.85546875" style="3" customWidth="1"/>
    <col min="1539" max="1539" width="17.28515625" style="3" customWidth="1"/>
    <col min="1540" max="1540" width="12.28515625" style="3" customWidth="1"/>
    <col min="1541" max="1541" width="12.42578125" style="3" customWidth="1"/>
    <col min="1542" max="1542" width="15.28515625" style="3" customWidth="1"/>
    <col min="1543" max="1543" width="15.42578125" style="3" customWidth="1"/>
    <col min="1544" max="1544" width="22.5703125" style="3" customWidth="1"/>
    <col min="1545" max="1545" width="18" style="3" customWidth="1"/>
    <col min="1546" max="1546" width="11.5703125" style="3" customWidth="1"/>
    <col min="1547" max="1547" width="24.5703125" style="3" customWidth="1"/>
    <col min="1548" max="1548" width="9.140625" style="3"/>
    <col min="1549" max="1549" width="10.85546875" style="3" bestFit="1" customWidth="1"/>
    <col min="1550" max="1793" width="9.140625" style="3"/>
    <col min="1794" max="1794" width="36.85546875" style="3" customWidth="1"/>
    <col min="1795" max="1795" width="17.28515625" style="3" customWidth="1"/>
    <col min="1796" max="1796" width="12.28515625" style="3" customWidth="1"/>
    <col min="1797" max="1797" width="12.42578125" style="3" customWidth="1"/>
    <col min="1798" max="1798" width="15.28515625" style="3" customWidth="1"/>
    <col min="1799" max="1799" width="15.42578125" style="3" customWidth="1"/>
    <col min="1800" max="1800" width="22.5703125" style="3" customWidth="1"/>
    <col min="1801" max="1801" width="18" style="3" customWidth="1"/>
    <col min="1802" max="1802" width="11.5703125" style="3" customWidth="1"/>
    <col min="1803" max="1803" width="24.5703125" style="3" customWidth="1"/>
    <col min="1804" max="1804" width="9.140625" style="3"/>
    <col min="1805" max="1805" width="10.85546875" style="3" bestFit="1" customWidth="1"/>
    <col min="1806" max="2049" width="9.140625" style="3"/>
    <col min="2050" max="2050" width="36.85546875" style="3" customWidth="1"/>
    <col min="2051" max="2051" width="17.28515625" style="3" customWidth="1"/>
    <col min="2052" max="2052" width="12.28515625" style="3" customWidth="1"/>
    <col min="2053" max="2053" width="12.42578125" style="3" customWidth="1"/>
    <col min="2054" max="2054" width="15.28515625" style="3" customWidth="1"/>
    <col min="2055" max="2055" width="15.42578125" style="3" customWidth="1"/>
    <col min="2056" max="2056" width="22.5703125" style="3" customWidth="1"/>
    <col min="2057" max="2057" width="18" style="3" customWidth="1"/>
    <col min="2058" max="2058" width="11.5703125" style="3" customWidth="1"/>
    <col min="2059" max="2059" width="24.5703125" style="3" customWidth="1"/>
    <col min="2060" max="2060" width="9.140625" style="3"/>
    <col min="2061" max="2061" width="10.85546875" style="3" bestFit="1" customWidth="1"/>
    <col min="2062" max="2305" width="9.140625" style="3"/>
    <col min="2306" max="2306" width="36.85546875" style="3" customWidth="1"/>
    <col min="2307" max="2307" width="17.28515625" style="3" customWidth="1"/>
    <col min="2308" max="2308" width="12.28515625" style="3" customWidth="1"/>
    <col min="2309" max="2309" width="12.42578125" style="3" customWidth="1"/>
    <col min="2310" max="2310" width="15.28515625" style="3" customWidth="1"/>
    <col min="2311" max="2311" width="15.42578125" style="3" customWidth="1"/>
    <col min="2312" max="2312" width="22.5703125" style="3" customWidth="1"/>
    <col min="2313" max="2313" width="18" style="3" customWidth="1"/>
    <col min="2314" max="2314" width="11.5703125" style="3" customWidth="1"/>
    <col min="2315" max="2315" width="24.5703125" style="3" customWidth="1"/>
    <col min="2316" max="2316" width="9.140625" style="3"/>
    <col min="2317" max="2317" width="10.85546875" style="3" bestFit="1" customWidth="1"/>
    <col min="2318" max="2561" width="9.140625" style="3"/>
    <col min="2562" max="2562" width="36.85546875" style="3" customWidth="1"/>
    <col min="2563" max="2563" width="17.28515625" style="3" customWidth="1"/>
    <col min="2564" max="2564" width="12.28515625" style="3" customWidth="1"/>
    <col min="2565" max="2565" width="12.42578125" style="3" customWidth="1"/>
    <col min="2566" max="2566" width="15.28515625" style="3" customWidth="1"/>
    <col min="2567" max="2567" width="15.42578125" style="3" customWidth="1"/>
    <col min="2568" max="2568" width="22.5703125" style="3" customWidth="1"/>
    <col min="2569" max="2569" width="18" style="3" customWidth="1"/>
    <col min="2570" max="2570" width="11.5703125" style="3" customWidth="1"/>
    <col min="2571" max="2571" width="24.5703125" style="3" customWidth="1"/>
    <col min="2572" max="2572" width="9.140625" style="3"/>
    <col min="2573" max="2573" width="10.85546875" style="3" bestFit="1" customWidth="1"/>
    <col min="2574" max="2817" width="9.140625" style="3"/>
    <col min="2818" max="2818" width="36.85546875" style="3" customWidth="1"/>
    <col min="2819" max="2819" width="17.28515625" style="3" customWidth="1"/>
    <col min="2820" max="2820" width="12.28515625" style="3" customWidth="1"/>
    <col min="2821" max="2821" width="12.42578125" style="3" customWidth="1"/>
    <col min="2822" max="2822" width="15.28515625" style="3" customWidth="1"/>
    <col min="2823" max="2823" width="15.42578125" style="3" customWidth="1"/>
    <col min="2824" max="2824" width="22.5703125" style="3" customWidth="1"/>
    <col min="2825" max="2825" width="18" style="3" customWidth="1"/>
    <col min="2826" max="2826" width="11.5703125" style="3" customWidth="1"/>
    <col min="2827" max="2827" width="24.5703125" style="3" customWidth="1"/>
    <col min="2828" max="2828" width="9.140625" style="3"/>
    <col min="2829" max="2829" width="10.85546875" style="3" bestFit="1" customWidth="1"/>
    <col min="2830" max="3073" width="9.140625" style="3"/>
    <col min="3074" max="3074" width="36.85546875" style="3" customWidth="1"/>
    <col min="3075" max="3075" width="17.28515625" style="3" customWidth="1"/>
    <col min="3076" max="3076" width="12.28515625" style="3" customWidth="1"/>
    <col min="3077" max="3077" width="12.42578125" style="3" customWidth="1"/>
    <col min="3078" max="3078" width="15.28515625" style="3" customWidth="1"/>
    <col min="3079" max="3079" width="15.42578125" style="3" customWidth="1"/>
    <col min="3080" max="3080" width="22.5703125" style="3" customWidth="1"/>
    <col min="3081" max="3081" width="18" style="3" customWidth="1"/>
    <col min="3082" max="3082" width="11.5703125" style="3" customWidth="1"/>
    <col min="3083" max="3083" width="24.5703125" style="3" customWidth="1"/>
    <col min="3084" max="3084" width="9.140625" style="3"/>
    <col min="3085" max="3085" width="10.85546875" style="3" bestFit="1" customWidth="1"/>
    <col min="3086" max="3329" width="9.140625" style="3"/>
    <col min="3330" max="3330" width="36.85546875" style="3" customWidth="1"/>
    <col min="3331" max="3331" width="17.28515625" style="3" customWidth="1"/>
    <col min="3332" max="3332" width="12.28515625" style="3" customWidth="1"/>
    <col min="3333" max="3333" width="12.42578125" style="3" customWidth="1"/>
    <col min="3334" max="3334" width="15.28515625" style="3" customWidth="1"/>
    <col min="3335" max="3335" width="15.42578125" style="3" customWidth="1"/>
    <col min="3336" max="3336" width="22.5703125" style="3" customWidth="1"/>
    <col min="3337" max="3337" width="18" style="3" customWidth="1"/>
    <col min="3338" max="3338" width="11.5703125" style="3" customWidth="1"/>
    <col min="3339" max="3339" width="24.5703125" style="3" customWidth="1"/>
    <col min="3340" max="3340" width="9.140625" style="3"/>
    <col min="3341" max="3341" width="10.85546875" style="3" bestFit="1" customWidth="1"/>
    <col min="3342" max="3585" width="9.140625" style="3"/>
    <col min="3586" max="3586" width="36.85546875" style="3" customWidth="1"/>
    <col min="3587" max="3587" width="17.28515625" style="3" customWidth="1"/>
    <col min="3588" max="3588" width="12.28515625" style="3" customWidth="1"/>
    <col min="3589" max="3589" width="12.42578125" style="3" customWidth="1"/>
    <col min="3590" max="3590" width="15.28515625" style="3" customWidth="1"/>
    <col min="3591" max="3591" width="15.42578125" style="3" customWidth="1"/>
    <col min="3592" max="3592" width="22.5703125" style="3" customWidth="1"/>
    <col min="3593" max="3593" width="18" style="3" customWidth="1"/>
    <col min="3594" max="3594" width="11.5703125" style="3" customWidth="1"/>
    <col min="3595" max="3595" width="24.5703125" style="3" customWidth="1"/>
    <col min="3596" max="3596" width="9.140625" style="3"/>
    <col min="3597" max="3597" width="10.85546875" style="3" bestFit="1" customWidth="1"/>
    <col min="3598" max="3841" width="9.140625" style="3"/>
    <col min="3842" max="3842" width="36.85546875" style="3" customWidth="1"/>
    <col min="3843" max="3843" width="17.28515625" style="3" customWidth="1"/>
    <col min="3844" max="3844" width="12.28515625" style="3" customWidth="1"/>
    <col min="3845" max="3845" width="12.42578125" style="3" customWidth="1"/>
    <col min="3846" max="3846" width="15.28515625" style="3" customWidth="1"/>
    <col min="3847" max="3847" width="15.42578125" style="3" customWidth="1"/>
    <col min="3848" max="3848" width="22.5703125" style="3" customWidth="1"/>
    <col min="3849" max="3849" width="18" style="3" customWidth="1"/>
    <col min="3850" max="3850" width="11.5703125" style="3" customWidth="1"/>
    <col min="3851" max="3851" width="24.5703125" style="3" customWidth="1"/>
    <col min="3852" max="3852" width="9.140625" style="3"/>
    <col min="3853" max="3853" width="10.85546875" style="3" bestFit="1" customWidth="1"/>
    <col min="3854" max="4097" width="9.140625" style="3"/>
    <col min="4098" max="4098" width="36.85546875" style="3" customWidth="1"/>
    <col min="4099" max="4099" width="17.28515625" style="3" customWidth="1"/>
    <col min="4100" max="4100" width="12.28515625" style="3" customWidth="1"/>
    <col min="4101" max="4101" width="12.42578125" style="3" customWidth="1"/>
    <col min="4102" max="4102" width="15.28515625" style="3" customWidth="1"/>
    <col min="4103" max="4103" width="15.42578125" style="3" customWidth="1"/>
    <col min="4104" max="4104" width="22.5703125" style="3" customWidth="1"/>
    <col min="4105" max="4105" width="18" style="3" customWidth="1"/>
    <col min="4106" max="4106" width="11.5703125" style="3" customWidth="1"/>
    <col min="4107" max="4107" width="24.5703125" style="3" customWidth="1"/>
    <col min="4108" max="4108" width="9.140625" style="3"/>
    <col min="4109" max="4109" width="10.85546875" style="3" bestFit="1" customWidth="1"/>
    <col min="4110" max="4353" width="9.140625" style="3"/>
    <col min="4354" max="4354" width="36.85546875" style="3" customWidth="1"/>
    <col min="4355" max="4355" width="17.28515625" style="3" customWidth="1"/>
    <col min="4356" max="4356" width="12.28515625" style="3" customWidth="1"/>
    <col min="4357" max="4357" width="12.42578125" style="3" customWidth="1"/>
    <col min="4358" max="4358" width="15.28515625" style="3" customWidth="1"/>
    <col min="4359" max="4359" width="15.42578125" style="3" customWidth="1"/>
    <col min="4360" max="4360" width="22.5703125" style="3" customWidth="1"/>
    <col min="4361" max="4361" width="18" style="3" customWidth="1"/>
    <col min="4362" max="4362" width="11.5703125" style="3" customWidth="1"/>
    <col min="4363" max="4363" width="24.5703125" style="3" customWidth="1"/>
    <col min="4364" max="4364" width="9.140625" style="3"/>
    <col min="4365" max="4365" width="10.85546875" style="3" bestFit="1" customWidth="1"/>
    <col min="4366" max="4609" width="9.140625" style="3"/>
    <col min="4610" max="4610" width="36.85546875" style="3" customWidth="1"/>
    <col min="4611" max="4611" width="17.28515625" style="3" customWidth="1"/>
    <col min="4612" max="4612" width="12.28515625" style="3" customWidth="1"/>
    <col min="4613" max="4613" width="12.42578125" style="3" customWidth="1"/>
    <col min="4614" max="4614" width="15.28515625" style="3" customWidth="1"/>
    <col min="4615" max="4615" width="15.42578125" style="3" customWidth="1"/>
    <col min="4616" max="4616" width="22.5703125" style="3" customWidth="1"/>
    <col min="4617" max="4617" width="18" style="3" customWidth="1"/>
    <col min="4618" max="4618" width="11.5703125" style="3" customWidth="1"/>
    <col min="4619" max="4619" width="24.5703125" style="3" customWidth="1"/>
    <col min="4620" max="4620" width="9.140625" style="3"/>
    <col min="4621" max="4621" width="10.85546875" style="3" bestFit="1" customWidth="1"/>
    <col min="4622" max="4865" width="9.140625" style="3"/>
    <col min="4866" max="4866" width="36.85546875" style="3" customWidth="1"/>
    <col min="4867" max="4867" width="17.28515625" style="3" customWidth="1"/>
    <col min="4868" max="4868" width="12.28515625" style="3" customWidth="1"/>
    <col min="4869" max="4869" width="12.42578125" style="3" customWidth="1"/>
    <col min="4870" max="4870" width="15.28515625" style="3" customWidth="1"/>
    <col min="4871" max="4871" width="15.42578125" style="3" customWidth="1"/>
    <col min="4872" max="4872" width="22.5703125" style="3" customWidth="1"/>
    <col min="4873" max="4873" width="18" style="3" customWidth="1"/>
    <col min="4874" max="4874" width="11.5703125" style="3" customWidth="1"/>
    <col min="4875" max="4875" width="24.5703125" style="3" customWidth="1"/>
    <col min="4876" max="4876" width="9.140625" style="3"/>
    <col min="4877" max="4877" width="10.85546875" style="3" bestFit="1" customWidth="1"/>
    <col min="4878" max="5121" width="9.140625" style="3"/>
    <col min="5122" max="5122" width="36.85546875" style="3" customWidth="1"/>
    <col min="5123" max="5123" width="17.28515625" style="3" customWidth="1"/>
    <col min="5124" max="5124" width="12.28515625" style="3" customWidth="1"/>
    <col min="5125" max="5125" width="12.42578125" style="3" customWidth="1"/>
    <col min="5126" max="5126" width="15.28515625" style="3" customWidth="1"/>
    <col min="5127" max="5127" width="15.42578125" style="3" customWidth="1"/>
    <col min="5128" max="5128" width="22.5703125" style="3" customWidth="1"/>
    <col min="5129" max="5129" width="18" style="3" customWidth="1"/>
    <col min="5130" max="5130" width="11.5703125" style="3" customWidth="1"/>
    <col min="5131" max="5131" width="24.5703125" style="3" customWidth="1"/>
    <col min="5132" max="5132" width="9.140625" style="3"/>
    <col min="5133" max="5133" width="10.85546875" style="3" bestFit="1" customWidth="1"/>
    <col min="5134" max="5377" width="9.140625" style="3"/>
    <col min="5378" max="5378" width="36.85546875" style="3" customWidth="1"/>
    <col min="5379" max="5379" width="17.28515625" style="3" customWidth="1"/>
    <col min="5380" max="5380" width="12.28515625" style="3" customWidth="1"/>
    <col min="5381" max="5381" width="12.42578125" style="3" customWidth="1"/>
    <col min="5382" max="5382" width="15.28515625" style="3" customWidth="1"/>
    <col min="5383" max="5383" width="15.42578125" style="3" customWidth="1"/>
    <col min="5384" max="5384" width="22.5703125" style="3" customWidth="1"/>
    <col min="5385" max="5385" width="18" style="3" customWidth="1"/>
    <col min="5386" max="5386" width="11.5703125" style="3" customWidth="1"/>
    <col min="5387" max="5387" width="24.5703125" style="3" customWidth="1"/>
    <col min="5388" max="5388" width="9.140625" style="3"/>
    <col min="5389" max="5389" width="10.85546875" style="3" bestFit="1" customWidth="1"/>
    <col min="5390" max="5633" width="9.140625" style="3"/>
    <col min="5634" max="5634" width="36.85546875" style="3" customWidth="1"/>
    <col min="5635" max="5635" width="17.28515625" style="3" customWidth="1"/>
    <col min="5636" max="5636" width="12.28515625" style="3" customWidth="1"/>
    <col min="5637" max="5637" width="12.42578125" style="3" customWidth="1"/>
    <col min="5638" max="5638" width="15.28515625" style="3" customWidth="1"/>
    <col min="5639" max="5639" width="15.42578125" style="3" customWidth="1"/>
    <col min="5640" max="5640" width="22.5703125" style="3" customWidth="1"/>
    <col min="5641" max="5641" width="18" style="3" customWidth="1"/>
    <col min="5642" max="5642" width="11.5703125" style="3" customWidth="1"/>
    <col min="5643" max="5643" width="24.5703125" style="3" customWidth="1"/>
    <col min="5644" max="5644" width="9.140625" style="3"/>
    <col min="5645" max="5645" width="10.85546875" style="3" bestFit="1" customWidth="1"/>
    <col min="5646" max="5889" width="9.140625" style="3"/>
    <col min="5890" max="5890" width="36.85546875" style="3" customWidth="1"/>
    <col min="5891" max="5891" width="17.28515625" style="3" customWidth="1"/>
    <col min="5892" max="5892" width="12.28515625" style="3" customWidth="1"/>
    <col min="5893" max="5893" width="12.42578125" style="3" customWidth="1"/>
    <col min="5894" max="5894" width="15.28515625" style="3" customWidth="1"/>
    <col min="5895" max="5895" width="15.42578125" style="3" customWidth="1"/>
    <col min="5896" max="5896" width="22.5703125" style="3" customWidth="1"/>
    <col min="5897" max="5897" width="18" style="3" customWidth="1"/>
    <col min="5898" max="5898" width="11.5703125" style="3" customWidth="1"/>
    <col min="5899" max="5899" width="24.5703125" style="3" customWidth="1"/>
    <col min="5900" max="5900" width="9.140625" style="3"/>
    <col min="5901" max="5901" width="10.85546875" style="3" bestFit="1" customWidth="1"/>
    <col min="5902" max="6145" width="9.140625" style="3"/>
    <col min="6146" max="6146" width="36.85546875" style="3" customWidth="1"/>
    <col min="6147" max="6147" width="17.28515625" style="3" customWidth="1"/>
    <col min="6148" max="6148" width="12.28515625" style="3" customWidth="1"/>
    <col min="6149" max="6149" width="12.42578125" style="3" customWidth="1"/>
    <col min="6150" max="6150" width="15.28515625" style="3" customWidth="1"/>
    <col min="6151" max="6151" width="15.42578125" style="3" customWidth="1"/>
    <col min="6152" max="6152" width="22.5703125" style="3" customWidth="1"/>
    <col min="6153" max="6153" width="18" style="3" customWidth="1"/>
    <col min="6154" max="6154" width="11.5703125" style="3" customWidth="1"/>
    <col min="6155" max="6155" width="24.5703125" style="3" customWidth="1"/>
    <col min="6156" max="6156" width="9.140625" style="3"/>
    <col min="6157" max="6157" width="10.85546875" style="3" bestFit="1" customWidth="1"/>
    <col min="6158" max="6401" width="9.140625" style="3"/>
    <col min="6402" max="6402" width="36.85546875" style="3" customWidth="1"/>
    <col min="6403" max="6403" width="17.28515625" style="3" customWidth="1"/>
    <col min="6404" max="6404" width="12.28515625" style="3" customWidth="1"/>
    <col min="6405" max="6405" width="12.42578125" style="3" customWidth="1"/>
    <col min="6406" max="6406" width="15.28515625" style="3" customWidth="1"/>
    <col min="6407" max="6407" width="15.42578125" style="3" customWidth="1"/>
    <col min="6408" max="6408" width="22.5703125" style="3" customWidth="1"/>
    <col min="6409" max="6409" width="18" style="3" customWidth="1"/>
    <col min="6410" max="6410" width="11.5703125" style="3" customWidth="1"/>
    <col min="6411" max="6411" width="24.5703125" style="3" customWidth="1"/>
    <col min="6412" max="6412" width="9.140625" style="3"/>
    <col min="6413" max="6413" width="10.85546875" style="3" bestFit="1" customWidth="1"/>
    <col min="6414" max="6657" width="9.140625" style="3"/>
    <col min="6658" max="6658" width="36.85546875" style="3" customWidth="1"/>
    <col min="6659" max="6659" width="17.28515625" style="3" customWidth="1"/>
    <col min="6660" max="6660" width="12.28515625" style="3" customWidth="1"/>
    <col min="6661" max="6661" width="12.42578125" style="3" customWidth="1"/>
    <col min="6662" max="6662" width="15.28515625" style="3" customWidth="1"/>
    <col min="6663" max="6663" width="15.42578125" style="3" customWidth="1"/>
    <col min="6664" max="6664" width="22.5703125" style="3" customWidth="1"/>
    <col min="6665" max="6665" width="18" style="3" customWidth="1"/>
    <col min="6666" max="6666" width="11.5703125" style="3" customWidth="1"/>
    <col min="6667" max="6667" width="24.5703125" style="3" customWidth="1"/>
    <col min="6668" max="6668" width="9.140625" style="3"/>
    <col min="6669" max="6669" width="10.85546875" style="3" bestFit="1" customWidth="1"/>
    <col min="6670" max="6913" width="9.140625" style="3"/>
    <col min="6914" max="6914" width="36.85546875" style="3" customWidth="1"/>
    <col min="6915" max="6915" width="17.28515625" style="3" customWidth="1"/>
    <col min="6916" max="6916" width="12.28515625" style="3" customWidth="1"/>
    <col min="6917" max="6917" width="12.42578125" style="3" customWidth="1"/>
    <col min="6918" max="6918" width="15.28515625" style="3" customWidth="1"/>
    <col min="6919" max="6919" width="15.42578125" style="3" customWidth="1"/>
    <col min="6920" max="6920" width="22.5703125" style="3" customWidth="1"/>
    <col min="6921" max="6921" width="18" style="3" customWidth="1"/>
    <col min="6922" max="6922" width="11.5703125" style="3" customWidth="1"/>
    <col min="6923" max="6923" width="24.5703125" style="3" customWidth="1"/>
    <col min="6924" max="6924" width="9.140625" style="3"/>
    <col min="6925" max="6925" width="10.85546875" style="3" bestFit="1" customWidth="1"/>
    <col min="6926" max="7169" width="9.140625" style="3"/>
    <col min="7170" max="7170" width="36.85546875" style="3" customWidth="1"/>
    <col min="7171" max="7171" width="17.28515625" style="3" customWidth="1"/>
    <col min="7172" max="7172" width="12.28515625" style="3" customWidth="1"/>
    <col min="7173" max="7173" width="12.42578125" style="3" customWidth="1"/>
    <col min="7174" max="7174" width="15.28515625" style="3" customWidth="1"/>
    <col min="7175" max="7175" width="15.42578125" style="3" customWidth="1"/>
    <col min="7176" max="7176" width="22.5703125" style="3" customWidth="1"/>
    <col min="7177" max="7177" width="18" style="3" customWidth="1"/>
    <col min="7178" max="7178" width="11.5703125" style="3" customWidth="1"/>
    <col min="7179" max="7179" width="24.5703125" style="3" customWidth="1"/>
    <col min="7180" max="7180" width="9.140625" style="3"/>
    <col min="7181" max="7181" width="10.85546875" style="3" bestFit="1" customWidth="1"/>
    <col min="7182" max="7425" width="9.140625" style="3"/>
    <col min="7426" max="7426" width="36.85546875" style="3" customWidth="1"/>
    <col min="7427" max="7427" width="17.28515625" style="3" customWidth="1"/>
    <col min="7428" max="7428" width="12.28515625" style="3" customWidth="1"/>
    <col min="7429" max="7429" width="12.42578125" style="3" customWidth="1"/>
    <col min="7430" max="7430" width="15.28515625" style="3" customWidth="1"/>
    <col min="7431" max="7431" width="15.42578125" style="3" customWidth="1"/>
    <col min="7432" max="7432" width="22.5703125" style="3" customWidth="1"/>
    <col min="7433" max="7433" width="18" style="3" customWidth="1"/>
    <col min="7434" max="7434" width="11.5703125" style="3" customWidth="1"/>
    <col min="7435" max="7435" width="24.5703125" style="3" customWidth="1"/>
    <col min="7436" max="7436" width="9.140625" style="3"/>
    <col min="7437" max="7437" width="10.85546875" style="3" bestFit="1" customWidth="1"/>
    <col min="7438" max="7681" width="9.140625" style="3"/>
    <col min="7682" max="7682" width="36.85546875" style="3" customWidth="1"/>
    <col min="7683" max="7683" width="17.28515625" style="3" customWidth="1"/>
    <col min="7684" max="7684" width="12.28515625" style="3" customWidth="1"/>
    <col min="7685" max="7685" width="12.42578125" style="3" customWidth="1"/>
    <col min="7686" max="7686" width="15.28515625" style="3" customWidth="1"/>
    <col min="7687" max="7687" width="15.42578125" style="3" customWidth="1"/>
    <col min="7688" max="7688" width="22.5703125" style="3" customWidth="1"/>
    <col min="7689" max="7689" width="18" style="3" customWidth="1"/>
    <col min="7690" max="7690" width="11.5703125" style="3" customWidth="1"/>
    <col min="7691" max="7691" width="24.5703125" style="3" customWidth="1"/>
    <col min="7692" max="7692" width="9.140625" style="3"/>
    <col min="7693" max="7693" width="10.85546875" style="3" bestFit="1" customWidth="1"/>
    <col min="7694" max="7937" width="9.140625" style="3"/>
    <col min="7938" max="7938" width="36.85546875" style="3" customWidth="1"/>
    <col min="7939" max="7939" width="17.28515625" style="3" customWidth="1"/>
    <col min="7940" max="7940" width="12.28515625" style="3" customWidth="1"/>
    <col min="7941" max="7941" width="12.42578125" style="3" customWidth="1"/>
    <col min="7942" max="7942" width="15.28515625" style="3" customWidth="1"/>
    <col min="7943" max="7943" width="15.42578125" style="3" customWidth="1"/>
    <col min="7944" max="7944" width="22.5703125" style="3" customWidth="1"/>
    <col min="7945" max="7945" width="18" style="3" customWidth="1"/>
    <col min="7946" max="7946" width="11.5703125" style="3" customWidth="1"/>
    <col min="7947" max="7947" width="24.5703125" style="3" customWidth="1"/>
    <col min="7948" max="7948" width="9.140625" style="3"/>
    <col min="7949" max="7949" width="10.85546875" style="3" bestFit="1" customWidth="1"/>
    <col min="7950" max="8193" width="9.140625" style="3"/>
    <col min="8194" max="8194" width="36.85546875" style="3" customWidth="1"/>
    <col min="8195" max="8195" width="17.28515625" style="3" customWidth="1"/>
    <col min="8196" max="8196" width="12.28515625" style="3" customWidth="1"/>
    <col min="8197" max="8197" width="12.42578125" style="3" customWidth="1"/>
    <col min="8198" max="8198" width="15.28515625" style="3" customWidth="1"/>
    <col min="8199" max="8199" width="15.42578125" style="3" customWidth="1"/>
    <col min="8200" max="8200" width="22.5703125" style="3" customWidth="1"/>
    <col min="8201" max="8201" width="18" style="3" customWidth="1"/>
    <col min="8202" max="8202" width="11.5703125" style="3" customWidth="1"/>
    <col min="8203" max="8203" width="24.5703125" style="3" customWidth="1"/>
    <col min="8204" max="8204" width="9.140625" style="3"/>
    <col min="8205" max="8205" width="10.85546875" style="3" bestFit="1" customWidth="1"/>
    <col min="8206" max="8449" width="9.140625" style="3"/>
    <col min="8450" max="8450" width="36.85546875" style="3" customWidth="1"/>
    <col min="8451" max="8451" width="17.28515625" style="3" customWidth="1"/>
    <col min="8452" max="8452" width="12.28515625" style="3" customWidth="1"/>
    <col min="8453" max="8453" width="12.42578125" style="3" customWidth="1"/>
    <col min="8454" max="8454" width="15.28515625" style="3" customWidth="1"/>
    <col min="8455" max="8455" width="15.42578125" style="3" customWidth="1"/>
    <col min="8456" max="8456" width="22.5703125" style="3" customWidth="1"/>
    <col min="8457" max="8457" width="18" style="3" customWidth="1"/>
    <col min="8458" max="8458" width="11.5703125" style="3" customWidth="1"/>
    <col min="8459" max="8459" width="24.5703125" style="3" customWidth="1"/>
    <col min="8460" max="8460" width="9.140625" style="3"/>
    <col min="8461" max="8461" width="10.85546875" style="3" bestFit="1" customWidth="1"/>
    <col min="8462" max="8705" width="9.140625" style="3"/>
    <col min="8706" max="8706" width="36.85546875" style="3" customWidth="1"/>
    <col min="8707" max="8707" width="17.28515625" style="3" customWidth="1"/>
    <col min="8708" max="8708" width="12.28515625" style="3" customWidth="1"/>
    <col min="8709" max="8709" width="12.42578125" style="3" customWidth="1"/>
    <col min="8710" max="8710" width="15.28515625" style="3" customWidth="1"/>
    <col min="8711" max="8711" width="15.42578125" style="3" customWidth="1"/>
    <col min="8712" max="8712" width="22.5703125" style="3" customWidth="1"/>
    <col min="8713" max="8713" width="18" style="3" customWidth="1"/>
    <col min="8714" max="8714" width="11.5703125" style="3" customWidth="1"/>
    <col min="8715" max="8715" width="24.5703125" style="3" customWidth="1"/>
    <col min="8716" max="8716" width="9.140625" style="3"/>
    <col min="8717" max="8717" width="10.85546875" style="3" bestFit="1" customWidth="1"/>
    <col min="8718" max="8961" width="9.140625" style="3"/>
    <col min="8962" max="8962" width="36.85546875" style="3" customWidth="1"/>
    <col min="8963" max="8963" width="17.28515625" style="3" customWidth="1"/>
    <col min="8964" max="8964" width="12.28515625" style="3" customWidth="1"/>
    <col min="8965" max="8965" width="12.42578125" style="3" customWidth="1"/>
    <col min="8966" max="8966" width="15.28515625" style="3" customWidth="1"/>
    <col min="8967" max="8967" width="15.42578125" style="3" customWidth="1"/>
    <col min="8968" max="8968" width="22.5703125" style="3" customWidth="1"/>
    <col min="8969" max="8969" width="18" style="3" customWidth="1"/>
    <col min="8970" max="8970" width="11.5703125" style="3" customWidth="1"/>
    <col min="8971" max="8971" width="24.5703125" style="3" customWidth="1"/>
    <col min="8972" max="8972" width="9.140625" style="3"/>
    <col min="8973" max="8973" width="10.85546875" style="3" bestFit="1" customWidth="1"/>
    <col min="8974" max="9217" width="9.140625" style="3"/>
    <col min="9218" max="9218" width="36.85546875" style="3" customWidth="1"/>
    <col min="9219" max="9219" width="17.28515625" style="3" customWidth="1"/>
    <col min="9220" max="9220" width="12.28515625" style="3" customWidth="1"/>
    <col min="9221" max="9221" width="12.42578125" style="3" customWidth="1"/>
    <col min="9222" max="9222" width="15.28515625" style="3" customWidth="1"/>
    <col min="9223" max="9223" width="15.42578125" style="3" customWidth="1"/>
    <col min="9224" max="9224" width="22.5703125" style="3" customWidth="1"/>
    <col min="9225" max="9225" width="18" style="3" customWidth="1"/>
    <col min="9226" max="9226" width="11.5703125" style="3" customWidth="1"/>
    <col min="9227" max="9227" width="24.5703125" style="3" customWidth="1"/>
    <col min="9228" max="9228" width="9.140625" style="3"/>
    <col min="9229" max="9229" width="10.85546875" style="3" bestFit="1" customWidth="1"/>
    <col min="9230" max="9473" width="9.140625" style="3"/>
    <col min="9474" max="9474" width="36.85546875" style="3" customWidth="1"/>
    <col min="9475" max="9475" width="17.28515625" style="3" customWidth="1"/>
    <col min="9476" max="9476" width="12.28515625" style="3" customWidth="1"/>
    <col min="9477" max="9477" width="12.42578125" style="3" customWidth="1"/>
    <col min="9478" max="9478" width="15.28515625" style="3" customWidth="1"/>
    <col min="9479" max="9479" width="15.42578125" style="3" customWidth="1"/>
    <col min="9480" max="9480" width="22.5703125" style="3" customWidth="1"/>
    <col min="9481" max="9481" width="18" style="3" customWidth="1"/>
    <col min="9482" max="9482" width="11.5703125" style="3" customWidth="1"/>
    <col min="9483" max="9483" width="24.5703125" style="3" customWidth="1"/>
    <col min="9484" max="9484" width="9.140625" style="3"/>
    <col min="9485" max="9485" width="10.85546875" style="3" bestFit="1" customWidth="1"/>
    <col min="9486" max="9729" width="9.140625" style="3"/>
    <col min="9730" max="9730" width="36.85546875" style="3" customWidth="1"/>
    <col min="9731" max="9731" width="17.28515625" style="3" customWidth="1"/>
    <col min="9732" max="9732" width="12.28515625" style="3" customWidth="1"/>
    <col min="9733" max="9733" width="12.42578125" style="3" customWidth="1"/>
    <col min="9734" max="9734" width="15.28515625" style="3" customWidth="1"/>
    <col min="9735" max="9735" width="15.42578125" style="3" customWidth="1"/>
    <col min="9736" max="9736" width="22.5703125" style="3" customWidth="1"/>
    <col min="9737" max="9737" width="18" style="3" customWidth="1"/>
    <col min="9738" max="9738" width="11.5703125" style="3" customWidth="1"/>
    <col min="9739" max="9739" width="24.5703125" style="3" customWidth="1"/>
    <col min="9740" max="9740" width="9.140625" style="3"/>
    <col min="9741" max="9741" width="10.85546875" style="3" bestFit="1" customWidth="1"/>
    <col min="9742" max="9985" width="9.140625" style="3"/>
    <col min="9986" max="9986" width="36.85546875" style="3" customWidth="1"/>
    <col min="9987" max="9987" width="17.28515625" style="3" customWidth="1"/>
    <col min="9988" max="9988" width="12.28515625" style="3" customWidth="1"/>
    <col min="9989" max="9989" width="12.42578125" style="3" customWidth="1"/>
    <col min="9990" max="9990" width="15.28515625" style="3" customWidth="1"/>
    <col min="9991" max="9991" width="15.42578125" style="3" customWidth="1"/>
    <col min="9992" max="9992" width="22.5703125" style="3" customWidth="1"/>
    <col min="9993" max="9993" width="18" style="3" customWidth="1"/>
    <col min="9994" max="9994" width="11.5703125" style="3" customWidth="1"/>
    <col min="9995" max="9995" width="24.5703125" style="3" customWidth="1"/>
    <col min="9996" max="9996" width="9.140625" style="3"/>
    <col min="9997" max="9997" width="10.85546875" style="3" bestFit="1" customWidth="1"/>
    <col min="9998" max="10241" width="9.140625" style="3"/>
    <col min="10242" max="10242" width="36.85546875" style="3" customWidth="1"/>
    <col min="10243" max="10243" width="17.28515625" style="3" customWidth="1"/>
    <col min="10244" max="10244" width="12.28515625" style="3" customWidth="1"/>
    <col min="10245" max="10245" width="12.42578125" style="3" customWidth="1"/>
    <col min="10246" max="10246" width="15.28515625" style="3" customWidth="1"/>
    <col min="10247" max="10247" width="15.42578125" style="3" customWidth="1"/>
    <col min="10248" max="10248" width="22.5703125" style="3" customWidth="1"/>
    <col min="10249" max="10249" width="18" style="3" customWidth="1"/>
    <col min="10250" max="10250" width="11.5703125" style="3" customWidth="1"/>
    <col min="10251" max="10251" width="24.5703125" style="3" customWidth="1"/>
    <col min="10252" max="10252" width="9.140625" style="3"/>
    <col min="10253" max="10253" width="10.85546875" style="3" bestFit="1" customWidth="1"/>
    <col min="10254" max="10497" width="9.140625" style="3"/>
    <col min="10498" max="10498" width="36.85546875" style="3" customWidth="1"/>
    <col min="10499" max="10499" width="17.28515625" style="3" customWidth="1"/>
    <col min="10500" max="10500" width="12.28515625" style="3" customWidth="1"/>
    <col min="10501" max="10501" width="12.42578125" style="3" customWidth="1"/>
    <col min="10502" max="10502" width="15.28515625" style="3" customWidth="1"/>
    <col min="10503" max="10503" width="15.42578125" style="3" customWidth="1"/>
    <col min="10504" max="10504" width="22.5703125" style="3" customWidth="1"/>
    <col min="10505" max="10505" width="18" style="3" customWidth="1"/>
    <col min="10506" max="10506" width="11.5703125" style="3" customWidth="1"/>
    <col min="10507" max="10507" width="24.5703125" style="3" customWidth="1"/>
    <col min="10508" max="10508" width="9.140625" style="3"/>
    <col min="10509" max="10509" width="10.85546875" style="3" bestFit="1" customWidth="1"/>
    <col min="10510" max="10753" width="9.140625" style="3"/>
    <col min="10754" max="10754" width="36.85546875" style="3" customWidth="1"/>
    <col min="10755" max="10755" width="17.28515625" style="3" customWidth="1"/>
    <col min="10756" max="10756" width="12.28515625" style="3" customWidth="1"/>
    <col min="10757" max="10757" width="12.42578125" style="3" customWidth="1"/>
    <col min="10758" max="10758" width="15.28515625" style="3" customWidth="1"/>
    <col min="10759" max="10759" width="15.42578125" style="3" customWidth="1"/>
    <col min="10760" max="10760" width="22.5703125" style="3" customWidth="1"/>
    <col min="10761" max="10761" width="18" style="3" customWidth="1"/>
    <col min="10762" max="10762" width="11.5703125" style="3" customWidth="1"/>
    <col min="10763" max="10763" width="24.5703125" style="3" customWidth="1"/>
    <col min="10764" max="10764" width="9.140625" style="3"/>
    <col min="10765" max="10765" width="10.85546875" style="3" bestFit="1" customWidth="1"/>
    <col min="10766" max="11009" width="9.140625" style="3"/>
    <col min="11010" max="11010" width="36.85546875" style="3" customWidth="1"/>
    <col min="11011" max="11011" width="17.28515625" style="3" customWidth="1"/>
    <col min="11012" max="11012" width="12.28515625" style="3" customWidth="1"/>
    <col min="11013" max="11013" width="12.42578125" style="3" customWidth="1"/>
    <col min="11014" max="11014" width="15.28515625" style="3" customWidth="1"/>
    <col min="11015" max="11015" width="15.42578125" style="3" customWidth="1"/>
    <col min="11016" max="11016" width="22.5703125" style="3" customWidth="1"/>
    <col min="11017" max="11017" width="18" style="3" customWidth="1"/>
    <col min="11018" max="11018" width="11.5703125" style="3" customWidth="1"/>
    <col min="11019" max="11019" width="24.5703125" style="3" customWidth="1"/>
    <col min="11020" max="11020" width="9.140625" style="3"/>
    <col min="11021" max="11021" width="10.85546875" style="3" bestFit="1" customWidth="1"/>
    <col min="11022" max="11265" width="9.140625" style="3"/>
    <col min="11266" max="11266" width="36.85546875" style="3" customWidth="1"/>
    <col min="11267" max="11267" width="17.28515625" style="3" customWidth="1"/>
    <col min="11268" max="11268" width="12.28515625" style="3" customWidth="1"/>
    <col min="11269" max="11269" width="12.42578125" style="3" customWidth="1"/>
    <col min="11270" max="11270" width="15.28515625" style="3" customWidth="1"/>
    <col min="11271" max="11271" width="15.42578125" style="3" customWidth="1"/>
    <col min="11272" max="11272" width="22.5703125" style="3" customWidth="1"/>
    <col min="11273" max="11273" width="18" style="3" customWidth="1"/>
    <col min="11274" max="11274" width="11.5703125" style="3" customWidth="1"/>
    <col min="11275" max="11275" width="24.5703125" style="3" customWidth="1"/>
    <col min="11276" max="11276" width="9.140625" style="3"/>
    <col min="11277" max="11277" width="10.85546875" style="3" bestFit="1" customWidth="1"/>
    <col min="11278" max="11521" width="9.140625" style="3"/>
    <col min="11522" max="11522" width="36.85546875" style="3" customWidth="1"/>
    <col min="11523" max="11523" width="17.28515625" style="3" customWidth="1"/>
    <col min="11524" max="11524" width="12.28515625" style="3" customWidth="1"/>
    <col min="11525" max="11525" width="12.42578125" style="3" customWidth="1"/>
    <col min="11526" max="11526" width="15.28515625" style="3" customWidth="1"/>
    <col min="11527" max="11527" width="15.42578125" style="3" customWidth="1"/>
    <col min="11528" max="11528" width="22.5703125" style="3" customWidth="1"/>
    <col min="11529" max="11529" width="18" style="3" customWidth="1"/>
    <col min="11530" max="11530" width="11.5703125" style="3" customWidth="1"/>
    <col min="11531" max="11531" width="24.5703125" style="3" customWidth="1"/>
    <col min="11532" max="11532" width="9.140625" style="3"/>
    <col min="11533" max="11533" width="10.85546875" style="3" bestFit="1" customWidth="1"/>
    <col min="11534" max="11777" width="9.140625" style="3"/>
    <col min="11778" max="11778" width="36.85546875" style="3" customWidth="1"/>
    <col min="11779" max="11779" width="17.28515625" style="3" customWidth="1"/>
    <col min="11780" max="11780" width="12.28515625" style="3" customWidth="1"/>
    <col min="11781" max="11781" width="12.42578125" style="3" customWidth="1"/>
    <col min="11782" max="11782" width="15.28515625" style="3" customWidth="1"/>
    <col min="11783" max="11783" width="15.42578125" style="3" customWidth="1"/>
    <col min="11784" max="11784" width="22.5703125" style="3" customWidth="1"/>
    <col min="11785" max="11785" width="18" style="3" customWidth="1"/>
    <col min="11786" max="11786" width="11.5703125" style="3" customWidth="1"/>
    <col min="11787" max="11787" width="24.5703125" style="3" customWidth="1"/>
    <col min="11788" max="11788" width="9.140625" style="3"/>
    <col min="11789" max="11789" width="10.85546875" style="3" bestFit="1" customWidth="1"/>
    <col min="11790" max="12033" width="9.140625" style="3"/>
    <col min="12034" max="12034" width="36.85546875" style="3" customWidth="1"/>
    <col min="12035" max="12035" width="17.28515625" style="3" customWidth="1"/>
    <col min="12036" max="12036" width="12.28515625" style="3" customWidth="1"/>
    <col min="12037" max="12037" width="12.42578125" style="3" customWidth="1"/>
    <col min="12038" max="12038" width="15.28515625" style="3" customWidth="1"/>
    <col min="12039" max="12039" width="15.42578125" style="3" customWidth="1"/>
    <col min="12040" max="12040" width="22.5703125" style="3" customWidth="1"/>
    <col min="12041" max="12041" width="18" style="3" customWidth="1"/>
    <col min="12042" max="12042" width="11.5703125" style="3" customWidth="1"/>
    <col min="12043" max="12043" width="24.5703125" style="3" customWidth="1"/>
    <col min="12044" max="12044" width="9.140625" style="3"/>
    <col min="12045" max="12045" width="10.85546875" style="3" bestFit="1" customWidth="1"/>
    <col min="12046" max="12289" width="9.140625" style="3"/>
    <col min="12290" max="12290" width="36.85546875" style="3" customWidth="1"/>
    <col min="12291" max="12291" width="17.28515625" style="3" customWidth="1"/>
    <col min="12292" max="12292" width="12.28515625" style="3" customWidth="1"/>
    <col min="12293" max="12293" width="12.42578125" style="3" customWidth="1"/>
    <col min="12294" max="12294" width="15.28515625" style="3" customWidth="1"/>
    <col min="12295" max="12295" width="15.42578125" style="3" customWidth="1"/>
    <col min="12296" max="12296" width="22.5703125" style="3" customWidth="1"/>
    <col min="12297" max="12297" width="18" style="3" customWidth="1"/>
    <col min="12298" max="12298" width="11.5703125" style="3" customWidth="1"/>
    <col min="12299" max="12299" width="24.5703125" style="3" customWidth="1"/>
    <col min="12300" max="12300" width="9.140625" style="3"/>
    <col min="12301" max="12301" width="10.85546875" style="3" bestFit="1" customWidth="1"/>
    <col min="12302" max="12545" width="9.140625" style="3"/>
    <col min="12546" max="12546" width="36.85546875" style="3" customWidth="1"/>
    <col min="12547" max="12547" width="17.28515625" style="3" customWidth="1"/>
    <col min="12548" max="12548" width="12.28515625" style="3" customWidth="1"/>
    <col min="12549" max="12549" width="12.42578125" style="3" customWidth="1"/>
    <col min="12550" max="12550" width="15.28515625" style="3" customWidth="1"/>
    <col min="12551" max="12551" width="15.42578125" style="3" customWidth="1"/>
    <col min="12552" max="12552" width="22.5703125" style="3" customWidth="1"/>
    <col min="12553" max="12553" width="18" style="3" customWidth="1"/>
    <col min="12554" max="12554" width="11.5703125" style="3" customWidth="1"/>
    <col min="12555" max="12555" width="24.5703125" style="3" customWidth="1"/>
    <col min="12556" max="12556" width="9.140625" style="3"/>
    <col min="12557" max="12557" width="10.85546875" style="3" bestFit="1" customWidth="1"/>
    <col min="12558" max="12801" width="9.140625" style="3"/>
    <col min="12802" max="12802" width="36.85546875" style="3" customWidth="1"/>
    <col min="12803" max="12803" width="17.28515625" style="3" customWidth="1"/>
    <col min="12804" max="12804" width="12.28515625" style="3" customWidth="1"/>
    <col min="12805" max="12805" width="12.42578125" style="3" customWidth="1"/>
    <col min="12806" max="12806" width="15.28515625" style="3" customWidth="1"/>
    <col min="12807" max="12807" width="15.42578125" style="3" customWidth="1"/>
    <col min="12808" max="12808" width="22.5703125" style="3" customWidth="1"/>
    <col min="12809" max="12809" width="18" style="3" customWidth="1"/>
    <col min="12810" max="12810" width="11.5703125" style="3" customWidth="1"/>
    <col min="12811" max="12811" width="24.5703125" style="3" customWidth="1"/>
    <col min="12812" max="12812" width="9.140625" style="3"/>
    <col min="12813" max="12813" width="10.85546875" style="3" bestFit="1" customWidth="1"/>
    <col min="12814" max="13057" width="9.140625" style="3"/>
    <col min="13058" max="13058" width="36.85546875" style="3" customWidth="1"/>
    <col min="13059" max="13059" width="17.28515625" style="3" customWidth="1"/>
    <col min="13060" max="13060" width="12.28515625" style="3" customWidth="1"/>
    <col min="13061" max="13061" width="12.42578125" style="3" customWidth="1"/>
    <col min="13062" max="13062" width="15.28515625" style="3" customWidth="1"/>
    <col min="13063" max="13063" width="15.42578125" style="3" customWidth="1"/>
    <col min="13064" max="13064" width="22.5703125" style="3" customWidth="1"/>
    <col min="13065" max="13065" width="18" style="3" customWidth="1"/>
    <col min="13066" max="13066" width="11.5703125" style="3" customWidth="1"/>
    <col min="13067" max="13067" width="24.5703125" style="3" customWidth="1"/>
    <col min="13068" max="13068" width="9.140625" style="3"/>
    <col min="13069" max="13069" width="10.85546875" style="3" bestFit="1" customWidth="1"/>
    <col min="13070" max="13313" width="9.140625" style="3"/>
    <col min="13314" max="13314" width="36.85546875" style="3" customWidth="1"/>
    <col min="13315" max="13315" width="17.28515625" style="3" customWidth="1"/>
    <col min="13316" max="13316" width="12.28515625" style="3" customWidth="1"/>
    <col min="13317" max="13317" width="12.42578125" style="3" customWidth="1"/>
    <col min="13318" max="13318" width="15.28515625" style="3" customWidth="1"/>
    <col min="13319" max="13319" width="15.42578125" style="3" customWidth="1"/>
    <col min="13320" max="13320" width="22.5703125" style="3" customWidth="1"/>
    <col min="13321" max="13321" width="18" style="3" customWidth="1"/>
    <col min="13322" max="13322" width="11.5703125" style="3" customWidth="1"/>
    <col min="13323" max="13323" width="24.5703125" style="3" customWidth="1"/>
    <col min="13324" max="13324" width="9.140625" style="3"/>
    <col min="13325" max="13325" width="10.85546875" style="3" bestFit="1" customWidth="1"/>
    <col min="13326" max="13569" width="9.140625" style="3"/>
    <col min="13570" max="13570" width="36.85546875" style="3" customWidth="1"/>
    <col min="13571" max="13571" width="17.28515625" style="3" customWidth="1"/>
    <col min="13572" max="13572" width="12.28515625" style="3" customWidth="1"/>
    <col min="13573" max="13573" width="12.42578125" style="3" customWidth="1"/>
    <col min="13574" max="13574" width="15.28515625" style="3" customWidth="1"/>
    <col min="13575" max="13575" width="15.42578125" style="3" customWidth="1"/>
    <col min="13576" max="13576" width="22.5703125" style="3" customWidth="1"/>
    <col min="13577" max="13577" width="18" style="3" customWidth="1"/>
    <col min="13578" max="13578" width="11.5703125" style="3" customWidth="1"/>
    <col min="13579" max="13579" width="24.5703125" style="3" customWidth="1"/>
    <col min="13580" max="13580" width="9.140625" style="3"/>
    <col min="13581" max="13581" width="10.85546875" style="3" bestFit="1" customWidth="1"/>
    <col min="13582" max="13825" width="9.140625" style="3"/>
    <col min="13826" max="13826" width="36.85546875" style="3" customWidth="1"/>
    <col min="13827" max="13827" width="17.28515625" style="3" customWidth="1"/>
    <col min="13828" max="13828" width="12.28515625" style="3" customWidth="1"/>
    <col min="13829" max="13829" width="12.42578125" style="3" customWidth="1"/>
    <col min="13830" max="13830" width="15.28515625" style="3" customWidth="1"/>
    <col min="13831" max="13831" width="15.42578125" style="3" customWidth="1"/>
    <col min="13832" max="13832" width="22.5703125" style="3" customWidth="1"/>
    <col min="13833" max="13833" width="18" style="3" customWidth="1"/>
    <col min="13834" max="13834" width="11.5703125" style="3" customWidth="1"/>
    <col min="13835" max="13835" width="24.5703125" style="3" customWidth="1"/>
    <col min="13836" max="13836" width="9.140625" style="3"/>
    <col min="13837" max="13837" width="10.85546875" style="3" bestFit="1" customWidth="1"/>
    <col min="13838" max="14081" width="9.140625" style="3"/>
    <col min="14082" max="14082" width="36.85546875" style="3" customWidth="1"/>
    <col min="14083" max="14083" width="17.28515625" style="3" customWidth="1"/>
    <col min="14084" max="14084" width="12.28515625" style="3" customWidth="1"/>
    <col min="14085" max="14085" width="12.42578125" style="3" customWidth="1"/>
    <col min="14086" max="14086" width="15.28515625" style="3" customWidth="1"/>
    <col min="14087" max="14087" width="15.42578125" style="3" customWidth="1"/>
    <col min="14088" max="14088" width="22.5703125" style="3" customWidth="1"/>
    <col min="14089" max="14089" width="18" style="3" customWidth="1"/>
    <col min="14090" max="14090" width="11.5703125" style="3" customWidth="1"/>
    <col min="14091" max="14091" width="24.5703125" style="3" customWidth="1"/>
    <col min="14092" max="14092" width="9.140625" style="3"/>
    <col min="14093" max="14093" width="10.85546875" style="3" bestFit="1" customWidth="1"/>
    <col min="14094" max="14337" width="9.140625" style="3"/>
    <col min="14338" max="14338" width="36.85546875" style="3" customWidth="1"/>
    <col min="14339" max="14339" width="17.28515625" style="3" customWidth="1"/>
    <col min="14340" max="14340" width="12.28515625" style="3" customWidth="1"/>
    <col min="14341" max="14341" width="12.42578125" style="3" customWidth="1"/>
    <col min="14342" max="14342" width="15.28515625" style="3" customWidth="1"/>
    <col min="14343" max="14343" width="15.42578125" style="3" customWidth="1"/>
    <col min="14344" max="14344" width="22.5703125" style="3" customWidth="1"/>
    <col min="14345" max="14345" width="18" style="3" customWidth="1"/>
    <col min="14346" max="14346" width="11.5703125" style="3" customWidth="1"/>
    <col min="14347" max="14347" width="24.5703125" style="3" customWidth="1"/>
    <col min="14348" max="14348" width="9.140625" style="3"/>
    <col min="14349" max="14349" width="10.85546875" style="3" bestFit="1" customWidth="1"/>
    <col min="14350" max="14593" width="9.140625" style="3"/>
    <col min="14594" max="14594" width="36.85546875" style="3" customWidth="1"/>
    <col min="14595" max="14595" width="17.28515625" style="3" customWidth="1"/>
    <col min="14596" max="14596" width="12.28515625" style="3" customWidth="1"/>
    <col min="14597" max="14597" width="12.42578125" style="3" customWidth="1"/>
    <col min="14598" max="14598" width="15.28515625" style="3" customWidth="1"/>
    <col min="14599" max="14599" width="15.42578125" style="3" customWidth="1"/>
    <col min="14600" max="14600" width="22.5703125" style="3" customWidth="1"/>
    <col min="14601" max="14601" width="18" style="3" customWidth="1"/>
    <col min="14602" max="14602" width="11.5703125" style="3" customWidth="1"/>
    <col min="14603" max="14603" width="24.5703125" style="3" customWidth="1"/>
    <col min="14604" max="14604" width="9.140625" style="3"/>
    <col min="14605" max="14605" width="10.85546875" style="3" bestFit="1" customWidth="1"/>
    <col min="14606" max="14849" width="9.140625" style="3"/>
    <col min="14850" max="14850" width="36.85546875" style="3" customWidth="1"/>
    <col min="14851" max="14851" width="17.28515625" style="3" customWidth="1"/>
    <col min="14852" max="14852" width="12.28515625" style="3" customWidth="1"/>
    <col min="14853" max="14853" width="12.42578125" style="3" customWidth="1"/>
    <col min="14854" max="14854" width="15.28515625" style="3" customWidth="1"/>
    <col min="14855" max="14855" width="15.42578125" style="3" customWidth="1"/>
    <col min="14856" max="14856" width="22.5703125" style="3" customWidth="1"/>
    <col min="14857" max="14857" width="18" style="3" customWidth="1"/>
    <col min="14858" max="14858" width="11.5703125" style="3" customWidth="1"/>
    <col min="14859" max="14859" width="24.5703125" style="3" customWidth="1"/>
    <col min="14860" max="14860" width="9.140625" style="3"/>
    <col min="14861" max="14861" width="10.85546875" style="3" bestFit="1" customWidth="1"/>
    <col min="14862" max="15105" width="9.140625" style="3"/>
    <col min="15106" max="15106" width="36.85546875" style="3" customWidth="1"/>
    <col min="15107" max="15107" width="17.28515625" style="3" customWidth="1"/>
    <col min="15108" max="15108" width="12.28515625" style="3" customWidth="1"/>
    <col min="15109" max="15109" width="12.42578125" style="3" customWidth="1"/>
    <col min="15110" max="15110" width="15.28515625" style="3" customWidth="1"/>
    <col min="15111" max="15111" width="15.42578125" style="3" customWidth="1"/>
    <col min="15112" max="15112" width="22.5703125" style="3" customWidth="1"/>
    <col min="15113" max="15113" width="18" style="3" customWidth="1"/>
    <col min="15114" max="15114" width="11.5703125" style="3" customWidth="1"/>
    <col min="15115" max="15115" width="24.5703125" style="3" customWidth="1"/>
    <col min="15116" max="15116" width="9.140625" style="3"/>
    <col min="15117" max="15117" width="10.85546875" style="3" bestFit="1" customWidth="1"/>
    <col min="15118" max="15361" width="9.140625" style="3"/>
    <col min="15362" max="15362" width="36.85546875" style="3" customWidth="1"/>
    <col min="15363" max="15363" width="17.28515625" style="3" customWidth="1"/>
    <col min="15364" max="15364" width="12.28515625" style="3" customWidth="1"/>
    <col min="15365" max="15365" width="12.42578125" style="3" customWidth="1"/>
    <col min="15366" max="15366" width="15.28515625" style="3" customWidth="1"/>
    <col min="15367" max="15367" width="15.42578125" style="3" customWidth="1"/>
    <col min="15368" max="15368" width="22.5703125" style="3" customWidth="1"/>
    <col min="15369" max="15369" width="18" style="3" customWidth="1"/>
    <col min="15370" max="15370" width="11.5703125" style="3" customWidth="1"/>
    <col min="15371" max="15371" width="24.5703125" style="3" customWidth="1"/>
    <col min="15372" max="15372" width="9.140625" style="3"/>
    <col min="15373" max="15373" width="10.85546875" style="3" bestFit="1" customWidth="1"/>
    <col min="15374" max="15617" width="9.140625" style="3"/>
    <col min="15618" max="15618" width="36.85546875" style="3" customWidth="1"/>
    <col min="15619" max="15619" width="17.28515625" style="3" customWidth="1"/>
    <col min="15620" max="15620" width="12.28515625" style="3" customWidth="1"/>
    <col min="15621" max="15621" width="12.42578125" style="3" customWidth="1"/>
    <col min="15622" max="15622" width="15.28515625" style="3" customWidth="1"/>
    <col min="15623" max="15623" width="15.42578125" style="3" customWidth="1"/>
    <col min="15624" max="15624" width="22.5703125" style="3" customWidth="1"/>
    <col min="15625" max="15625" width="18" style="3" customWidth="1"/>
    <col min="15626" max="15626" width="11.5703125" style="3" customWidth="1"/>
    <col min="15627" max="15627" width="24.5703125" style="3" customWidth="1"/>
    <col min="15628" max="15628" width="9.140625" style="3"/>
    <col min="15629" max="15629" width="10.85546875" style="3" bestFit="1" customWidth="1"/>
    <col min="15630" max="15873" width="9.140625" style="3"/>
    <col min="15874" max="15874" width="36.85546875" style="3" customWidth="1"/>
    <col min="15875" max="15875" width="17.28515625" style="3" customWidth="1"/>
    <col min="15876" max="15876" width="12.28515625" style="3" customWidth="1"/>
    <col min="15877" max="15877" width="12.42578125" style="3" customWidth="1"/>
    <col min="15878" max="15878" width="15.28515625" style="3" customWidth="1"/>
    <col min="15879" max="15879" width="15.42578125" style="3" customWidth="1"/>
    <col min="15880" max="15880" width="22.5703125" style="3" customWidth="1"/>
    <col min="15881" max="15881" width="18" style="3" customWidth="1"/>
    <col min="15882" max="15882" width="11.5703125" style="3" customWidth="1"/>
    <col min="15883" max="15883" width="24.5703125" style="3" customWidth="1"/>
    <col min="15884" max="15884" width="9.140625" style="3"/>
    <col min="15885" max="15885" width="10.85546875" style="3" bestFit="1" customWidth="1"/>
    <col min="15886" max="16129" width="9.140625" style="3"/>
    <col min="16130" max="16130" width="36.85546875" style="3" customWidth="1"/>
    <col min="16131" max="16131" width="17.28515625" style="3" customWidth="1"/>
    <col min="16132" max="16132" width="12.28515625" style="3" customWidth="1"/>
    <col min="16133" max="16133" width="12.42578125" style="3" customWidth="1"/>
    <col min="16134" max="16134" width="15.28515625" style="3" customWidth="1"/>
    <col min="16135" max="16135" width="15.42578125" style="3" customWidth="1"/>
    <col min="16136" max="16136" width="22.5703125" style="3" customWidth="1"/>
    <col min="16137" max="16137" width="18" style="3" customWidth="1"/>
    <col min="16138" max="16138" width="11.5703125" style="3" customWidth="1"/>
    <col min="16139" max="16139" width="24.5703125" style="3" customWidth="1"/>
    <col min="16140" max="16140" width="9.140625" style="3"/>
    <col min="16141" max="16141" width="10.85546875" style="3" bestFit="1" customWidth="1"/>
    <col min="16142" max="16384" width="9.140625" style="3"/>
  </cols>
  <sheetData>
    <row r="1" spans="2:200" ht="12.75">
      <c r="B1" s="1"/>
      <c r="C1" s="1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</row>
    <row r="2" spans="2:200" ht="39" customHeight="1">
      <c r="B2" s="1"/>
      <c r="C2" s="1"/>
      <c r="D2" s="2"/>
      <c r="E2" s="2"/>
      <c r="F2" s="2"/>
      <c r="G2" s="2"/>
      <c r="H2" s="1"/>
      <c r="I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</row>
    <row r="3" spans="2:200" ht="12.75">
      <c r="B3" s="4" t="s">
        <v>0</v>
      </c>
      <c r="C3" s="387" t="s">
        <v>1</v>
      </c>
      <c r="D3" s="387"/>
      <c r="E3" s="387"/>
      <c r="F3" s="387"/>
      <c r="G3" s="387"/>
      <c r="H3" s="387"/>
      <c r="I3" s="4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</row>
    <row r="4" spans="2:200" ht="12.75">
      <c r="B4" s="6"/>
      <c r="C4" s="387" t="s">
        <v>2</v>
      </c>
      <c r="D4" s="387"/>
      <c r="E4" s="387"/>
      <c r="F4" s="387"/>
      <c r="G4" s="387"/>
      <c r="H4" s="387"/>
      <c r="I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</row>
    <row r="5" spans="2:200" ht="12.75">
      <c r="B5" s="6"/>
      <c r="C5" s="388" t="s">
        <v>3</v>
      </c>
      <c r="D5" s="388"/>
      <c r="E5" s="388"/>
      <c r="F5" s="388"/>
      <c r="G5" s="388"/>
      <c r="H5" s="388"/>
      <c r="I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2:200" ht="12.75">
      <c r="B6" s="9"/>
      <c r="C6" s="387" t="s">
        <v>4</v>
      </c>
      <c r="D6" s="387"/>
      <c r="E6" s="387"/>
      <c r="F6" s="387"/>
      <c r="G6" s="387"/>
      <c r="H6" s="387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</row>
    <row r="7" spans="2:200" ht="12.75">
      <c r="B7" s="10"/>
      <c r="C7" s="387" t="s">
        <v>5</v>
      </c>
      <c r="D7" s="387"/>
      <c r="E7" s="387"/>
      <c r="F7" s="387"/>
      <c r="G7" s="387"/>
      <c r="H7" s="387"/>
      <c r="I7" s="11"/>
      <c r="J7" s="11"/>
      <c r="K7" s="1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</row>
    <row r="8" spans="2:200" ht="12.75">
      <c r="B8" s="12"/>
      <c r="C8" s="13"/>
      <c r="D8" s="14"/>
      <c r="E8" s="14"/>
      <c r="F8" s="14"/>
      <c r="G8" s="14"/>
      <c r="H8" s="14"/>
      <c r="I8" s="14"/>
      <c r="J8" s="13"/>
      <c r="K8" s="1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</row>
    <row r="9" spans="2:200">
      <c r="B9" s="15" t="s">
        <v>6</v>
      </c>
      <c r="C9" s="16"/>
      <c r="D9" s="17"/>
      <c r="E9" s="17"/>
      <c r="F9" s="17"/>
      <c r="G9" s="17"/>
      <c r="H9" s="18"/>
      <c r="I9" s="18"/>
      <c r="J9" s="18"/>
      <c r="K9" s="18">
        <v>1</v>
      </c>
    </row>
    <row r="10" spans="2:200" ht="17.25" customHeight="1">
      <c r="B10" s="377" t="s">
        <v>7</v>
      </c>
      <c r="C10" s="380" t="s">
        <v>8</v>
      </c>
      <c r="D10" s="382" t="s">
        <v>9</v>
      </c>
      <c r="E10" s="383"/>
      <c r="F10" s="383"/>
      <c r="G10" s="384"/>
      <c r="H10" s="380" t="s">
        <v>10</v>
      </c>
      <c r="I10" s="380" t="s">
        <v>11</v>
      </c>
      <c r="J10" s="380" t="s">
        <v>12</v>
      </c>
      <c r="K10" s="380" t="s">
        <v>13</v>
      </c>
      <c r="M10" s="19"/>
    </row>
    <row r="11" spans="2:200" ht="36.75" customHeight="1">
      <c r="B11" s="378"/>
      <c r="C11" s="381"/>
      <c r="D11" s="385" t="s">
        <v>14</v>
      </c>
      <c r="E11" s="386"/>
      <c r="F11" s="20" t="s">
        <v>15</v>
      </c>
      <c r="G11" s="20" t="s">
        <v>16</v>
      </c>
      <c r="H11" s="381"/>
      <c r="I11" s="381"/>
      <c r="J11" s="381"/>
      <c r="K11" s="381"/>
    </row>
    <row r="12" spans="2:200" ht="34.5" customHeight="1">
      <c r="B12" s="379"/>
      <c r="C12" s="21" t="s">
        <v>17</v>
      </c>
      <c r="D12" s="22" t="s">
        <v>18</v>
      </c>
      <c r="E12" s="22" t="s">
        <v>19</v>
      </c>
      <c r="F12" s="23" t="s">
        <v>20</v>
      </c>
      <c r="G12" s="24" t="s">
        <v>21</v>
      </c>
      <c r="H12" s="25" t="s">
        <v>22</v>
      </c>
      <c r="I12" s="24" t="s">
        <v>23</v>
      </c>
      <c r="J12" s="389"/>
      <c r="K12" s="26" t="s">
        <v>24</v>
      </c>
    </row>
    <row r="13" spans="2:200">
      <c r="B13" s="27" t="s">
        <v>25</v>
      </c>
      <c r="C13" s="349">
        <f>C15</f>
        <v>127616406.62</v>
      </c>
      <c r="D13" s="350">
        <f t="shared" ref="D13:J13" si="0">D15</f>
        <v>251863.9</v>
      </c>
      <c r="E13" s="349">
        <f t="shared" si="0"/>
        <v>4283351.2300000004</v>
      </c>
      <c r="F13" s="349">
        <f t="shared" si="0"/>
        <v>1695303.64</v>
      </c>
      <c r="G13" s="351">
        <f t="shared" si="0"/>
        <v>478238.7</v>
      </c>
      <c r="H13" s="352">
        <f>(C13-(D13+E13+F13+G13))</f>
        <v>120907649.15000001</v>
      </c>
      <c r="I13" s="353">
        <f t="shared" si="0"/>
        <v>44888663.600000001</v>
      </c>
      <c r="J13" s="349">
        <f t="shared" si="0"/>
        <v>0</v>
      </c>
      <c r="K13" s="349">
        <f>H13-I13</f>
        <v>76018985.550000012</v>
      </c>
    </row>
    <row r="14" spans="2:200">
      <c r="B14" s="28" t="s">
        <v>26</v>
      </c>
      <c r="C14" s="354">
        <v>0</v>
      </c>
      <c r="D14" s="355">
        <v>0</v>
      </c>
      <c r="E14" s="356">
        <v>0</v>
      </c>
      <c r="F14" s="355">
        <v>0</v>
      </c>
      <c r="G14" s="356">
        <v>0</v>
      </c>
      <c r="H14" s="349">
        <f>(C14-(D14+E14+F14+G14))</f>
        <v>0</v>
      </c>
      <c r="I14" s="356">
        <v>0</v>
      </c>
      <c r="J14" s="355">
        <v>0</v>
      </c>
      <c r="K14" s="357">
        <f>H14-I14</f>
        <v>0</v>
      </c>
    </row>
    <row r="15" spans="2:200" s="29" customFormat="1">
      <c r="B15" s="375" t="s">
        <v>27</v>
      </c>
      <c r="C15" s="358">
        <f>C16+C17</f>
        <v>127616406.62</v>
      </c>
      <c r="D15" s="358">
        <f t="shared" ref="D15:G15" si="1">D16+D17</f>
        <v>251863.9</v>
      </c>
      <c r="E15" s="358">
        <f t="shared" si="1"/>
        <v>4283351.2300000004</v>
      </c>
      <c r="F15" s="358">
        <f t="shared" si="1"/>
        <v>1695303.64</v>
      </c>
      <c r="G15" s="358">
        <f t="shared" si="1"/>
        <v>478238.7</v>
      </c>
      <c r="H15" s="359">
        <f t="shared" ref="H15:H31" si="2">(C15-(D15+E15+F15+G15))</f>
        <v>120907649.15000001</v>
      </c>
      <c r="I15" s="360">
        <f t="shared" ref="I15:J15" si="3">I16</f>
        <v>44888663.600000001</v>
      </c>
      <c r="J15" s="358">
        <f t="shared" si="3"/>
        <v>0</v>
      </c>
      <c r="K15" s="359">
        <f>H15-I15</f>
        <v>76018985.550000012</v>
      </c>
    </row>
    <row r="16" spans="2:200">
      <c r="B16" s="30" t="s">
        <v>28</v>
      </c>
      <c r="C16" s="52">
        <v>125142526.64</v>
      </c>
      <c r="D16" s="53">
        <v>0</v>
      </c>
      <c r="E16" s="54">
        <v>4283351.2300000004</v>
      </c>
      <c r="F16" s="53">
        <v>779329.7</v>
      </c>
      <c r="G16" s="54">
        <v>478238.7</v>
      </c>
      <c r="H16" s="359">
        <f t="shared" si="2"/>
        <v>119601607.01000001</v>
      </c>
      <c r="I16" s="55">
        <v>44888663.600000001</v>
      </c>
      <c r="J16" s="56">
        <v>0</v>
      </c>
      <c r="K16" s="359">
        <f t="shared" ref="K16:K17" si="4">H16-I16</f>
        <v>74712943.409999996</v>
      </c>
    </row>
    <row r="17" spans="2:11">
      <c r="B17" s="30" t="s">
        <v>29</v>
      </c>
      <c r="C17" s="52">
        <v>2473879.98</v>
      </c>
      <c r="D17" s="53">
        <v>251863.9</v>
      </c>
      <c r="E17" s="54"/>
      <c r="F17" s="53">
        <v>915973.94</v>
      </c>
      <c r="G17" s="54">
        <v>0</v>
      </c>
      <c r="H17" s="361">
        <f t="shared" si="2"/>
        <v>1306042.1400000001</v>
      </c>
      <c r="I17" s="55"/>
      <c r="J17" s="56"/>
      <c r="K17" s="361">
        <f t="shared" si="4"/>
        <v>1306042.1400000001</v>
      </c>
    </row>
    <row r="18" spans="2:11">
      <c r="B18" s="31" t="s">
        <v>30</v>
      </c>
      <c r="C18" s="362">
        <f>C19+C22+C29</f>
        <v>670472852.57999992</v>
      </c>
      <c r="D18" s="362">
        <f t="shared" ref="D18:J18" si="5">D19+D22+D29</f>
        <v>28870037.370000001</v>
      </c>
      <c r="E18" s="362">
        <f t="shared" si="5"/>
        <v>580812.84</v>
      </c>
      <c r="F18" s="362">
        <f t="shared" si="5"/>
        <v>6503673.3499999996</v>
      </c>
      <c r="G18" s="363">
        <f t="shared" si="5"/>
        <v>287724027.31</v>
      </c>
      <c r="H18" s="349">
        <f t="shared" si="2"/>
        <v>346794301.70999992</v>
      </c>
      <c r="I18" s="364">
        <f t="shared" si="5"/>
        <v>60660818.039999999</v>
      </c>
      <c r="J18" s="362">
        <f t="shared" si="5"/>
        <v>0</v>
      </c>
      <c r="K18" s="362">
        <f>H18-I18</f>
        <v>286133483.6699999</v>
      </c>
    </row>
    <row r="19" spans="2:11">
      <c r="B19" s="33" t="s">
        <v>31</v>
      </c>
      <c r="C19" s="365">
        <f>C20+C21</f>
        <v>383215221.15999997</v>
      </c>
      <c r="D19" s="365">
        <f t="shared" ref="D19:J19" si="6">D20+D21</f>
        <v>28870037.370000001</v>
      </c>
      <c r="E19" s="365">
        <f t="shared" si="6"/>
        <v>580812.84</v>
      </c>
      <c r="F19" s="365">
        <f t="shared" si="6"/>
        <v>6503673.3499999996</v>
      </c>
      <c r="G19" s="360">
        <f t="shared" si="6"/>
        <v>466395.89</v>
      </c>
      <c r="H19" s="349">
        <f t="shared" si="2"/>
        <v>346794301.70999998</v>
      </c>
      <c r="I19" s="365">
        <v>60660818.039999999</v>
      </c>
      <c r="J19" s="365">
        <f t="shared" si="6"/>
        <v>0</v>
      </c>
      <c r="K19" s="365">
        <f>H19-I19</f>
        <v>286133483.66999996</v>
      </c>
    </row>
    <row r="20" spans="2:11">
      <c r="B20" s="32" t="s">
        <v>32</v>
      </c>
      <c r="C20" s="366">
        <v>381119390.98000002</v>
      </c>
      <c r="D20" s="366">
        <v>28870037.370000001</v>
      </c>
      <c r="E20" s="366">
        <v>580812.84</v>
      </c>
      <c r="F20" s="89">
        <v>6503673.3499999996</v>
      </c>
      <c r="G20" s="367">
        <v>466395.89</v>
      </c>
      <c r="H20" s="359">
        <f t="shared" si="2"/>
        <v>344698471.53000003</v>
      </c>
      <c r="I20" s="89">
        <v>60432394.109999999</v>
      </c>
      <c r="J20" s="368">
        <v>0</v>
      </c>
      <c r="K20" s="369">
        <f>H20-I20</f>
        <v>284266077.42000002</v>
      </c>
    </row>
    <row r="21" spans="2:11" ht="22.5">
      <c r="B21" s="32" t="s">
        <v>33</v>
      </c>
      <c r="C21" s="366">
        <v>2095830.1799999666</v>
      </c>
      <c r="D21" s="366">
        <v>0</v>
      </c>
      <c r="E21" s="366">
        <v>0</v>
      </c>
      <c r="F21" s="89">
        <v>0</v>
      </c>
      <c r="G21" s="367"/>
      <c r="H21" s="359">
        <f t="shared" si="2"/>
        <v>2095830.1799999666</v>
      </c>
      <c r="I21" s="89">
        <v>228423.93</v>
      </c>
      <c r="J21" s="368"/>
      <c r="K21" s="369">
        <f t="shared" ref="K21:K31" si="7">H21-I21</f>
        <v>1867406.2499999667</v>
      </c>
    </row>
    <row r="22" spans="2:11">
      <c r="B22" s="33" t="s">
        <v>34</v>
      </c>
      <c r="C22" s="365">
        <f>C23+C25+C27</f>
        <v>246043002.03999999</v>
      </c>
      <c r="D22" s="366">
        <v>0</v>
      </c>
      <c r="E22" s="366">
        <v>0</v>
      </c>
      <c r="F22" s="89">
        <v>0</v>
      </c>
      <c r="G22" s="367">
        <f>C22</f>
        <v>246043002.03999999</v>
      </c>
      <c r="H22" s="359">
        <f t="shared" si="2"/>
        <v>0</v>
      </c>
      <c r="I22" s="89">
        <v>0</v>
      </c>
      <c r="J22" s="368">
        <v>0</v>
      </c>
      <c r="K22" s="369">
        <f t="shared" si="7"/>
        <v>0</v>
      </c>
    </row>
    <row r="23" spans="2:11" s="29" customFormat="1">
      <c r="B23" s="33" t="s">
        <v>35</v>
      </c>
      <c r="C23" s="366">
        <f>C24</f>
        <v>165115119.03</v>
      </c>
      <c r="D23" s="365">
        <f t="shared" ref="D23:J23" si="8">D24</f>
        <v>0</v>
      </c>
      <c r="E23" s="365">
        <f t="shared" si="8"/>
        <v>0</v>
      </c>
      <c r="F23" s="360">
        <f t="shared" si="8"/>
        <v>0</v>
      </c>
      <c r="G23" s="367">
        <f t="shared" ref="G23:G30" si="9">C23</f>
        <v>165115119.03</v>
      </c>
      <c r="H23" s="359">
        <f t="shared" si="2"/>
        <v>0</v>
      </c>
      <c r="I23" s="360">
        <f t="shared" si="8"/>
        <v>0</v>
      </c>
      <c r="J23" s="359">
        <f t="shared" si="8"/>
        <v>0</v>
      </c>
      <c r="K23" s="369">
        <f t="shared" si="7"/>
        <v>0</v>
      </c>
    </row>
    <row r="24" spans="2:11" ht="22.5">
      <c r="B24" s="32" t="s">
        <v>36</v>
      </c>
      <c r="C24" s="366">
        <v>165115119.03</v>
      </c>
      <c r="D24" s="370">
        <v>0</v>
      </c>
      <c r="E24" s="370">
        <v>0</v>
      </c>
      <c r="F24" s="370">
        <v>0</v>
      </c>
      <c r="G24" s="367">
        <f t="shared" si="9"/>
        <v>165115119.03</v>
      </c>
      <c r="H24" s="359">
        <f t="shared" si="2"/>
        <v>0</v>
      </c>
      <c r="I24" s="89"/>
      <c r="J24" s="368"/>
      <c r="K24" s="369">
        <f t="shared" si="7"/>
        <v>0</v>
      </c>
    </row>
    <row r="25" spans="2:11" s="29" customFormat="1" ht="10.5" customHeight="1">
      <c r="B25" s="33" t="s">
        <v>37</v>
      </c>
      <c r="C25" s="366">
        <f>C26</f>
        <v>80435482.790000007</v>
      </c>
      <c r="D25" s="365">
        <f t="shared" ref="D25:J25" si="10">D26</f>
        <v>0</v>
      </c>
      <c r="E25" s="365">
        <f t="shared" si="10"/>
        <v>0</v>
      </c>
      <c r="F25" s="360">
        <f t="shared" si="10"/>
        <v>0</v>
      </c>
      <c r="G25" s="367">
        <f t="shared" si="9"/>
        <v>80435482.790000007</v>
      </c>
      <c r="H25" s="359">
        <f t="shared" si="2"/>
        <v>0</v>
      </c>
      <c r="I25" s="365">
        <f t="shared" si="10"/>
        <v>0</v>
      </c>
      <c r="J25" s="365">
        <f t="shared" si="10"/>
        <v>0</v>
      </c>
      <c r="K25" s="369">
        <f t="shared" si="7"/>
        <v>0</v>
      </c>
    </row>
    <row r="26" spans="2:11" ht="22.5">
      <c r="B26" s="32" t="s">
        <v>36</v>
      </c>
      <c r="C26" s="366">
        <v>80435482.790000007</v>
      </c>
      <c r="D26" s="370">
        <v>0</v>
      </c>
      <c r="E26" s="370">
        <v>0</v>
      </c>
      <c r="F26" s="370">
        <v>0</v>
      </c>
      <c r="G26" s="367">
        <f t="shared" si="9"/>
        <v>80435482.790000007</v>
      </c>
      <c r="H26" s="359">
        <f t="shared" si="2"/>
        <v>0</v>
      </c>
      <c r="I26" s="89">
        <v>0</v>
      </c>
      <c r="J26" s="368">
        <v>0</v>
      </c>
      <c r="K26" s="369">
        <f t="shared" si="7"/>
        <v>0</v>
      </c>
    </row>
    <row r="27" spans="2:11" s="29" customFormat="1">
      <c r="B27" s="33" t="s">
        <v>38</v>
      </c>
      <c r="C27" s="366">
        <f>C28</f>
        <v>492400.22</v>
      </c>
      <c r="D27" s="371">
        <v>0</v>
      </c>
      <c r="E27" s="371">
        <v>0</v>
      </c>
      <c r="F27" s="371">
        <v>0</v>
      </c>
      <c r="G27" s="367">
        <f t="shared" si="9"/>
        <v>492400.22</v>
      </c>
      <c r="H27" s="359">
        <f t="shared" si="2"/>
        <v>0</v>
      </c>
      <c r="I27" s="360">
        <v>0</v>
      </c>
      <c r="J27" s="359">
        <v>0</v>
      </c>
      <c r="K27" s="369">
        <f t="shared" si="7"/>
        <v>0</v>
      </c>
    </row>
    <row r="28" spans="2:11" ht="22.5">
      <c r="B28" s="32" t="s">
        <v>36</v>
      </c>
      <c r="C28" s="366">
        <v>492400.22</v>
      </c>
      <c r="D28" s="370">
        <v>0</v>
      </c>
      <c r="E28" s="370">
        <v>0</v>
      </c>
      <c r="F28" s="370">
        <v>0</v>
      </c>
      <c r="G28" s="367">
        <f t="shared" si="9"/>
        <v>492400.22</v>
      </c>
      <c r="H28" s="359">
        <f t="shared" si="2"/>
        <v>0</v>
      </c>
      <c r="I28" s="89">
        <v>0</v>
      </c>
      <c r="J28" s="368">
        <v>0</v>
      </c>
      <c r="K28" s="369">
        <f t="shared" si="7"/>
        <v>0</v>
      </c>
    </row>
    <row r="29" spans="2:11">
      <c r="B29" s="34" t="s">
        <v>39</v>
      </c>
      <c r="C29" s="365">
        <f>C30</f>
        <v>41214629.380000003</v>
      </c>
      <c r="D29" s="370">
        <v>0</v>
      </c>
      <c r="E29" s="370">
        <v>0</v>
      </c>
      <c r="F29" s="370">
        <v>0</v>
      </c>
      <c r="G29" s="367">
        <f t="shared" si="9"/>
        <v>41214629.380000003</v>
      </c>
      <c r="H29" s="359">
        <f t="shared" si="2"/>
        <v>0</v>
      </c>
      <c r="I29" s="89">
        <v>0</v>
      </c>
      <c r="J29" s="368">
        <v>0</v>
      </c>
      <c r="K29" s="369">
        <f t="shared" si="7"/>
        <v>0</v>
      </c>
    </row>
    <row r="30" spans="2:11">
      <c r="B30" s="35" t="s">
        <v>40</v>
      </c>
      <c r="C30" s="372">
        <v>41214629.380000003</v>
      </c>
      <c r="D30" s="370">
        <v>0</v>
      </c>
      <c r="E30" s="370">
        <v>0</v>
      </c>
      <c r="F30" s="370">
        <v>0</v>
      </c>
      <c r="G30" s="373">
        <f t="shared" si="9"/>
        <v>41214629.380000003</v>
      </c>
      <c r="H30" s="361">
        <f t="shared" si="2"/>
        <v>0</v>
      </c>
      <c r="I30" s="89">
        <v>0</v>
      </c>
      <c r="J30" s="368">
        <v>0</v>
      </c>
      <c r="K30" s="369">
        <f t="shared" si="7"/>
        <v>0</v>
      </c>
    </row>
    <row r="31" spans="2:11" ht="24" customHeight="1">
      <c r="B31" s="36" t="s">
        <v>41</v>
      </c>
      <c r="C31" s="37">
        <f t="shared" ref="C31:J31" si="11">C18+C13</f>
        <v>798089259.19999993</v>
      </c>
      <c r="D31" s="37">
        <f t="shared" si="11"/>
        <v>29121901.27</v>
      </c>
      <c r="E31" s="37">
        <f t="shared" si="11"/>
        <v>4864164.07</v>
      </c>
      <c r="F31" s="37">
        <f t="shared" si="11"/>
        <v>8198976.9899999993</v>
      </c>
      <c r="G31" s="37">
        <f t="shared" si="11"/>
        <v>288202266.00999999</v>
      </c>
      <c r="H31" s="374">
        <f t="shared" si="2"/>
        <v>467701950.85999995</v>
      </c>
      <c r="I31" s="37">
        <f t="shared" si="11"/>
        <v>105549481.64</v>
      </c>
      <c r="J31" s="37">
        <f t="shared" si="11"/>
        <v>0</v>
      </c>
      <c r="K31" s="376">
        <f t="shared" si="7"/>
        <v>362152469.21999997</v>
      </c>
    </row>
    <row r="32" spans="2:11">
      <c r="B32" s="38" t="s">
        <v>42</v>
      </c>
      <c r="C32" s="38"/>
      <c r="D32" s="39"/>
      <c r="E32" s="39"/>
      <c r="F32" s="39"/>
      <c r="G32" s="39"/>
      <c r="H32" s="38"/>
      <c r="I32" s="38"/>
      <c r="J32" s="38"/>
      <c r="K32" s="38"/>
    </row>
    <row r="33" spans="3:14">
      <c r="M33" s="19"/>
      <c r="N33" s="19"/>
    </row>
    <row r="37" spans="3:14">
      <c r="H37" s="19"/>
    </row>
    <row r="39" spans="3:14">
      <c r="C39" s="19"/>
    </row>
  </sheetData>
  <mergeCells count="13">
    <mergeCell ref="J10:J12"/>
    <mergeCell ref="K10:K11"/>
    <mergeCell ref="D11:E11"/>
    <mergeCell ref="C3:H3"/>
    <mergeCell ref="C4:H4"/>
    <mergeCell ref="C5:H5"/>
    <mergeCell ref="C6:H6"/>
    <mergeCell ref="C7:H7"/>
    <mergeCell ref="B10:B12"/>
    <mergeCell ref="C10:C11"/>
    <mergeCell ref="D10:G10"/>
    <mergeCell ref="H10:H11"/>
    <mergeCell ref="I10:I1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opLeftCell="D13" workbookViewId="0">
      <selection activeCell="P20" sqref="P20:P21"/>
    </sheetView>
  </sheetViews>
  <sheetFormatPr defaultRowHeight="12.75"/>
  <cols>
    <col min="1" max="1" width="10.5703125" style="86" customWidth="1"/>
    <col min="2" max="2" width="74.140625" style="86" customWidth="1"/>
    <col min="3" max="3" width="21.140625" style="86" customWidth="1"/>
    <col min="4" max="4" width="13.85546875" style="86" customWidth="1"/>
    <col min="5" max="5" width="16.5703125" style="86" customWidth="1"/>
    <col min="6" max="7" width="15.7109375" style="86" customWidth="1"/>
    <col min="8" max="8" width="13.5703125" style="86" customWidth="1"/>
    <col min="9" max="9" width="14" style="86" customWidth="1"/>
    <col min="10" max="10" width="14.140625" style="86" customWidth="1"/>
    <col min="11" max="11" width="13.85546875" style="86" customWidth="1"/>
    <col min="12" max="12" width="13.7109375" style="86" customWidth="1"/>
    <col min="13" max="14" width="13.85546875" style="86" customWidth="1"/>
    <col min="15" max="15" width="17.28515625" style="86" customWidth="1"/>
    <col min="16" max="16" width="15.5703125" style="86" customWidth="1"/>
    <col min="17" max="17" width="9.85546875" style="90" customWidth="1"/>
    <col min="18" max="18" width="10.140625" style="86" bestFit="1" customWidth="1"/>
    <col min="19" max="20" width="9.140625" style="86"/>
    <col min="21" max="22" width="9.140625" style="86" customWidth="1"/>
    <col min="23" max="256" width="9.140625" style="86"/>
    <col min="257" max="257" width="10.5703125" style="86" customWidth="1"/>
    <col min="258" max="258" width="74.140625" style="86" customWidth="1"/>
    <col min="259" max="259" width="21.140625" style="86" customWidth="1"/>
    <col min="260" max="260" width="13.85546875" style="86" customWidth="1"/>
    <col min="261" max="261" width="16.5703125" style="86" customWidth="1"/>
    <col min="262" max="263" width="15.7109375" style="86" customWidth="1"/>
    <col min="264" max="264" width="13.5703125" style="86" customWidth="1"/>
    <col min="265" max="265" width="14" style="86" customWidth="1"/>
    <col min="266" max="266" width="14.140625" style="86" customWidth="1"/>
    <col min="267" max="267" width="13.85546875" style="86" customWidth="1"/>
    <col min="268" max="268" width="13.7109375" style="86" customWidth="1"/>
    <col min="269" max="270" width="13.85546875" style="86" customWidth="1"/>
    <col min="271" max="271" width="17.28515625" style="86" customWidth="1"/>
    <col min="272" max="272" width="15.5703125" style="86" customWidth="1"/>
    <col min="273" max="273" width="9.85546875" style="86" customWidth="1"/>
    <col min="274" max="274" width="10.140625" style="86" bestFit="1" customWidth="1"/>
    <col min="275" max="276" width="9.140625" style="86"/>
    <col min="277" max="278" width="9.140625" style="86" customWidth="1"/>
    <col min="279" max="512" width="9.140625" style="86"/>
    <col min="513" max="513" width="10.5703125" style="86" customWidth="1"/>
    <col min="514" max="514" width="74.140625" style="86" customWidth="1"/>
    <col min="515" max="515" width="21.140625" style="86" customWidth="1"/>
    <col min="516" max="516" width="13.85546875" style="86" customWidth="1"/>
    <col min="517" max="517" width="16.5703125" style="86" customWidth="1"/>
    <col min="518" max="519" width="15.7109375" style="86" customWidth="1"/>
    <col min="520" max="520" width="13.5703125" style="86" customWidth="1"/>
    <col min="521" max="521" width="14" style="86" customWidth="1"/>
    <col min="522" max="522" width="14.140625" style="86" customWidth="1"/>
    <col min="523" max="523" width="13.85546875" style="86" customWidth="1"/>
    <col min="524" max="524" width="13.7109375" style="86" customWidth="1"/>
    <col min="525" max="526" width="13.85546875" style="86" customWidth="1"/>
    <col min="527" max="527" width="17.28515625" style="86" customWidth="1"/>
    <col min="528" max="528" width="15.5703125" style="86" customWidth="1"/>
    <col min="529" max="529" width="9.85546875" style="86" customWidth="1"/>
    <col min="530" max="530" width="10.140625" style="86" bestFit="1" customWidth="1"/>
    <col min="531" max="532" width="9.140625" style="86"/>
    <col min="533" max="534" width="9.140625" style="86" customWidth="1"/>
    <col min="535" max="768" width="9.140625" style="86"/>
    <col min="769" max="769" width="10.5703125" style="86" customWidth="1"/>
    <col min="770" max="770" width="74.140625" style="86" customWidth="1"/>
    <col min="771" max="771" width="21.140625" style="86" customWidth="1"/>
    <col min="772" max="772" width="13.85546875" style="86" customWidth="1"/>
    <col min="773" max="773" width="16.5703125" style="86" customWidth="1"/>
    <col min="774" max="775" width="15.7109375" style="86" customWidth="1"/>
    <col min="776" max="776" width="13.5703125" style="86" customWidth="1"/>
    <col min="777" max="777" width="14" style="86" customWidth="1"/>
    <col min="778" max="778" width="14.140625" style="86" customWidth="1"/>
    <col min="779" max="779" width="13.85546875" style="86" customWidth="1"/>
    <col min="780" max="780" width="13.7109375" style="86" customWidth="1"/>
    <col min="781" max="782" width="13.85546875" style="86" customWidth="1"/>
    <col min="783" max="783" width="17.28515625" style="86" customWidth="1"/>
    <col min="784" max="784" width="15.5703125" style="86" customWidth="1"/>
    <col min="785" max="785" width="9.85546875" style="86" customWidth="1"/>
    <col min="786" max="786" width="10.140625" style="86" bestFit="1" customWidth="1"/>
    <col min="787" max="788" width="9.140625" style="86"/>
    <col min="789" max="790" width="9.140625" style="86" customWidth="1"/>
    <col min="791" max="1024" width="9.140625" style="86"/>
    <col min="1025" max="1025" width="10.5703125" style="86" customWidth="1"/>
    <col min="1026" max="1026" width="74.140625" style="86" customWidth="1"/>
    <col min="1027" max="1027" width="21.140625" style="86" customWidth="1"/>
    <col min="1028" max="1028" width="13.85546875" style="86" customWidth="1"/>
    <col min="1029" max="1029" width="16.5703125" style="86" customWidth="1"/>
    <col min="1030" max="1031" width="15.7109375" style="86" customWidth="1"/>
    <col min="1032" max="1032" width="13.5703125" style="86" customWidth="1"/>
    <col min="1033" max="1033" width="14" style="86" customWidth="1"/>
    <col min="1034" max="1034" width="14.140625" style="86" customWidth="1"/>
    <col min="1035" max="1035" width="13.85546875" style="86" customWidth="1"/>
    <col min="1036" max="1036" width="13.7109375" style="86" customWidth="1"/>
    <col min="1037" max="1038" width="13.85546875" style="86" customWidth="1"/>
    <col min="1039" max="1039" width="17.28515625" style="86" customWidth="1"/>
    <col min="1040" max="1040" width="15.5703125" style="86" customWidth="1"/>
    <col min="1041" max="1041" width="9.85546875" style="86" customWidth="1"/>
    <col min="1042" max="1042" width="10.140625" style="86" bestFit="1" customWidth="1"/>
    <col min="1043" max="1044" width="9.140625" style="86"/>
    <col min="1045" max="1046" width="9.140625" style="86" customWidth="1"/>
    <col min="1047" max="1280" width="9.140625" style="86"/>
    <col min="1281" max="1281" width="10.5703125" style="86" customWidth="1"/>
    <col min="1282" max="1282" width="74.140625" style="86" customWidth="1"/>
    <col min="1283" max="1283" width="21.140625" style="86" customWidth="1"/>
    <col min="1284" max="1284" width="13.85546875" style="86" customWidth="1"/>
    <col min="1285" max="1285" width="16.5703125" style="86" customWidth="1"/>
    <col min="1286" max="1287" width="15.7109375" style="86" customWidth="1"/>
    <col min="1288" max="1288" width="13.5703125" style="86" customWidth="1"/>
    <col min="1289" max="1289" width="14" style="86" customWidth="1"/>
    <col min="1290" max="1290" width="14.140625" style="86" customWidth="1"/>
    <col min="1291" max="1291" width="13.85546875" style="86" customWidth="1"/>
    <col min="1292" max="1292" width="13.7109375" style="86" customWidth="1"/>
    <col min="1293" max="1294" width="13.85546875" style="86" customWidth="1"/>
    <col min="1295" max="1295" width="17.28515625" style="86" customWidth="1"/>
    <col min="1296" max="1296" width="15.5703125" style="86" customWidth="1"/>
    <col min="1297" max="1297" width="9.85546875" style="86" customWidth="1"/>
    <col min="1298" max="1298" width="10.140625" style="86" bestFit="1" customWidth="1"/>
    <col min="1299" max="1300" width="9.140625" style="86"/>
    <col min="1301" max="1302" width="9.140625" style="86" customWidth="1"/>
    <col min="1303" max="1536" width="9.140625" style="86"/>
    <col min="1537" max="1537" width="10.5703125" style="86" customWidth="1"/>
    <col min="1538" max="1538" width="74.140625" style="86" customWidth="1"/>
    <col min="1539" max="1539" width="21.140625" style="86" customWidth="1"/>
    <col min="1540" max="1540" width="13.85546875" style="86" customWidth="1"/>
    <col min="1541" max="1541" width="16.5703125" style="86" customWidth="1"/>
    <col min="1542" max="1543" width="15.7109375" style="86" customWidth="1"/>
    <col min="1544" max="1544" width="13.5703125" style="86" customWidth="1"/>
    <col min="1545" max="1545" width="14" style="86" customWidth="1"/>
    <col min="1546" max="1546" width="14.140625" style="86" customWidth="1"/>
    <col min="1547" max="1547" width="13.85546875" style="86" customWidth="1"/>
    <col min="1548" max="1548" width="13.7109375" style="86" customWidth="1"/>
    <col min="1549" max="1550" width="13.85546875" style="86" customWidth="1"/>
    <col min="1551" max="1551" width="17.28515625" style="86" customWidth="1"/>
    <col min="1552" max="1552" width="15.5703125" style="86" customWidth="1"/>
    <col min="1553" max="1553" width="9.85546875" style="86" customWidth="1"/>
    <col min="1554" max="1554" width="10.140625" style="86" bestFit="1" customWidth="1"/>
    <col min="1555" max="1556" width="9.140625" style="86"/>
    <col min="1557" max="1558" width="9.140625" style="86" customWidth="1"/>
    <col min="1559" max="1792" width="9.140625" style="86"/>
    <col min="1793" max="1793" width="10.5703125" style="86" customWidth="1"/>
    <col min="1794" max="1794" width="74.140625" style="86" customWidth="1"/>
    <col min="1795" max="1795" width="21.140625" style="86" customWidth="1"/>
    <col min="1796" max="1796" width="13.85546875" style="86" customWidth="1"/>
    <col min="1797" max="1797" width="16.5703125" style="86" customWidth="1"/>
    <col min="1798" max="1799" width="15.7109375" style="86" customWidth="1"/>
    <col min="1800" max="1800" width="13.5703125" style="86" customWidth="1"/>
    <col min="1801" max="1801" width="14" style="86" customWidth="1"/>
    <col min="1802" max="1802" width="14.140625" style="86" customWidth="1"/>
    <col min="1803" max="1803" width="13.85546875" style="86" customWidth="1"/>
    <col min="1804" max="1804" width="13.7109375" style="86" customWidth="1"/>
    <col min="1805" max="1806" width="13.85546875" style="86" customWidth="1"/>
    <col min="1807" max="1807" width="17.28515625" style="86" customWidth="1"/>
    <col min="1808" max="1808" width="15.5703125" style="86" customWidth="1"/>
    <col min="1809" max="1809" width="9.85546875" style="86" customWidth="1"/>
    <col min="1810" max="1810" width="10.140625" style="86" bestFit="1" customWidth="1"/>
    <col min="1811" max="1812" width="9.140625" style="86"/>
    <col min="1813" max="1814" width="9.140625" style="86" customWidth="1"/>
    <col min="1815" max="2048" width="9.140625" style="86"/>
    <col min="2049" max="2049" width="10.5703125" style="86" customWidth="1"/>
    <col min="2050" max="2050" width="74.140625" style="86" customWidth="1"/>
    <col min="2051" max="2051" width="21.140625" style="86" customWidth="1"/>
    <col min="2052" max="2052" width="13.85546875" style="86" customWidth="1"/>
    <col min="2053" max="2053" width="16.5703125" style="86" customWidth="1"/>
    <col min="2054" max="2055" width="15.7109375" style="86" customWidth="1"/>
    <col min="2056" max="2056" width="13.5703125" style="86" customWidth="1"/>
    <col min="2057" max="2057" width="14" style="86" customWidth="1"/>
    <col min="2058" max="2058" width="14.140625" style="86" customWidth="1"/>
    <col min="2059" max="2059" width="13.85546875" style="86" customWidth="1"/>
    <col min="2060" max="2060" width="13.7109375" style="86" customWidth="1"/>
    <col min="2061" max="2062" width="13.85546875" style="86" customWidth="1"/>
    <col min="2063" max="2063" width="17.28515625" style="86" customWidth="1"/>
    <col min="2064" max="2064" width="15.5703125" style="86" customWidth="1"/>
    <col min="2065" max="2065" width="9.85546875" style="86" customWidth="1"/>
    <col min="2066" max="2066" width="10.140625" style="86" bestFit="1" customWidth="1"/>
    <col min="2067" max="2068" width="9.140625" style="86"/>
    <col min="2069" max="2070" width="9.140625" style="86" customWidth="1"/>
    <col min="2071" max="2304" width="9.140625" style="86"/>
    <col min="2305" max="2305" width="10.5703125" style="86" customWidth="1"/>
    <col min="2306" max="2306" width="74.140625" style="86" customWidth="1"/>
    <col min="2307" max="2307" width="21.140625" style="86" customWidth="1"/>
    <col min="2308" max="2308" width="13.85546875" style="86" customWidth="1"/>
    <col min="2309" max="2309" width="16.5703125" style="86" customWidth="1"/>
    <col min="2310" max="2311" width="15.7109375" style="86" customWidth="1"/>
    <col min="2312" max="2312" width="13.5703125" style="86" customWidth="1"/>
    <col min="2313" max="2313" width="14" style="86" customWidth="1"/>
    <col min="2314" max="2314" width="14.140625" style="86" customWidth="1"/>
    <col min="2315" max="2315" width="13.85546875" style="86" customWidth="1"/>
    <col min="2316" max="2316" width="13.7109375" style="86" customWidth="1"/>
    <col min="2317" max="2318" width="13.85546875" style="86" customWidth="1"/>
    <col min="2319" max="2319" width="17.28515625" style="86" customWidth="1"/>
    <col min="2320" max="2320" width="15.5703125" style="86" customWidth="1"/>
    <col min="2321" max="2321" width="9.85546875" style="86" customWidth="1"/>
    <col min="2322" max="2322" width="10.140625" style="86" bestFit="1" customWidth="1"/>
    <col min="2323" max="2324" width="9.140625" style="86"/>
    <col min="2325" max="2326" width="9.140625" style="86" customWidth="1"/>
    <col min="2327" max="2560" width="9.140625" style="86"/>
    <col min="2561" max="2561" width="10.5703125" style="86" customWidth="1"/>
    <col min="2562" max="2562" width="74.140625" style="86" customWidth="1"/>
    <col min="2563" max="2563" width="21.140625" style="86" customWidth="1"/>
    <col min="2564" max="2564" width="13.85546875" style="86" customWidth="1"/>
    <col min="2565" max="2565" width="16.5703125" style="86" customWidth="1"/>
    <col min="2566" max="2567" width="15.7109375" style="86" customWidth="1"/>
    <col min="2568" max="2568" width="13.5703125" style="86" customWidth="1"/>
    <col min="2569" max="2569" width="14" style="86" customWidth="1"/>
    <col min="2570" max="2570" width="14.140625" style="86" customWidth="1"/>
    <col min="2571" max="2571" width="13.85546875" style="86" customWidth="1"/>
    <col min="2572" max="2572" width="13.7109375" style="86" customWidth="1"/>
    <col min="2573" max="2574" width="13.85546875" style="86" customWidth="1"/>
    <col min="2575" max="2575" width="17.28515625" style="86" customWidth="1"/>
    <col min="2576" max="2576" width="15.5703125" style="86" customWidth="1"/>
    <col min="2577" max="2577" width="9.85546875" style="86" customWidth="1"/>
    <col min="2578" max="2578" width="10.140625" style="86" bestFit="1" customWidth="1"/>
    <col min="2579" max="2580" width="9.140625" style="86"/>
    <col min="2581" max="2582" width="9.140625" style="86" customWidth="1"/>
    <col min="2583" max="2816" width="9.140625" style="86"/>
    <col min="2817" max="2817" width="10.5703125" style="86" customWidth="1"/>
    <col min="2818" max="2818" width="74.140625" style="86" customWidth="1"/>
    <col min="2819" max="2819" width="21.140625" style="86" customWidth="1"/>
    <col min="2820" max="2820" width="13.85546875" style="86" customWidth="1"/>
    <col min="2821" max="2821" width="16.5703125" style="86" customWidth="1"/>
    <col min="2822" max="2823" width="15.7109375" style="86" customWidth="1"/>
    <col min="2824" max="2824" width="13.5703125" style="86" customWidth="1"/>
    <col min="2825" max="2825" width="14" style="86" customWidth="1"/>
    <col min="2826" max="2826" width="14.140625" style="86" customWidth="1"/>
    <col min="2827" max="2827" width="13.85546875" style="86" customWidth="1"/>
    <col min="2828" max="2828" width="13.7109375" style="86" customWidth="1"/>
    <col min="2829" max="2830" width="13.85546875" style="86" customWidth="1"/>
    <col min="2831" max="2831" width="17.28515625" style="86" customWidth="1"/>
    <col min="2832" max="2832" width="15.5703125" style="86" customWidth="1"/>
    <col min="2833" max="2833" width="9.85546875" style="86" customWidth="1"/>
    <col min="2834" max="2834" width="10.140625" style="86" bestFit="1" customWidth="1"/>
    <col min="2835" max="2836" width="9.140625" style="86"/>
    <col min="2837" max="2838" width="9.140625" style="86" customWidth="1"/>
    <col min="2839" max="3072" width="9.140625" style="86"/>
    <col min="3073" max="3073" width="10.5703125" style="86" customWidth="1"/>
    <col min="3074" max="3074" width="74.140625" style="86" customWidth="1"/>
    <col min="3075" max="3075" width="21.140625" style="86" customWidth="1"/>
    <col min="3076" max="3076" width="13.85546875" style="86" customWidth="1"/>
    <col min="3077" max="3077" width="16.5703125" style="86" customWidth="1"/>
    <col min="3078" max="3079" width="15.7109375" style="86" customWidth="1"/>
    <col min="3080" max="3080" width="13.5703125" style="86" customWidth="1"/>
    <col min="3081" max="3081" width="14" style="86" customWidth="1"/>
    <col min="3082" max="3082" width="14.140625" style="86" customWidth="1"/>
    <col min="3083" max="3083" width="13.85546875" style="86" customWidth="1"/>
    <col min="3084" max="3084" width="13.7109375" style="86" customWidth="1"/>
    <col min="3085" max="3086" width="13.85546875" style="86" customWidth="1"/>
    <col min="3087" max="3087" width="17.28515625" style="86" customWidth="1"/>
    <col min="3088" max="3088" width="15.5703125" style="86" customWidth="1"/>
    <col min="3089" max="3089" width="9.85546875" style="86" customWidth="1"/>
    <col min="3090" max="3090" width="10.140625" style="86" bestFit="1" customWidth="1"/>
    <col min="3091" max="3092" width="9.140625" style="86"/>
    <col min="3093" max="3094" width="9.140625" style="86" customWidth="1"/>
    <col min="3095" max="3328" width="9.140625" style="86"/>
    <col min="3329" max="3329" width="10.5703125" style="86" customWidth="1"/>
    <col min="3330" max="3330" width="74.140625" style="86" customWidth="1"/>
    <col min="3331" max="3331" width="21.140625" style="86" customWidth="1"/>
    <col min="3332" max="3332" width="13.85546875" style="86" customWidth="1"/>
    <col min="3333" max="3333" width="16.5703125" style="86" customWidth="1"/>
    <col min="3334" max="3335" width="15.7109375" style="86" customWidth="1"/>
    <col min="3336" max="3336" width="13.5703125" style="86" customWidth="1"/>
    <col min="3337" max="3337" width="14" style="86" customWidth="1"/>
    <col min="3338" max="3338" width="14.140625" style="86" customWidth="1"/>
    <col min="3339" max="3339" width="13.85546875" style="86" customWidth="1"/>
    <col min="3340" max="3340" width="13.7109375" style="86" customWidth="1"/>
    <col min="3341" max="3342" width="13.85546875" style="86" customWidth="1"/>
    <col min="3343" max="3343" width="17.28515625" style="86" customWidth="1"/>
    <col min="3344" max="3344" width="15.5703125" style="86" customWidth="1"/>
    <col min="3345" max="3345" width="9.85546875" style="86" customWidth="1"/>
    <col min="3346" max="3346" width="10.140625" style="86" bestFit="1" customWidth="1"/>
    <col min="3347" max="3348" width="9.140625" style="86"/>
    <col min="3349" max="3350" width="9.140625" style="86" customWidth="1"/>
    <col min="3351" max="3584" width="9.140625" style="86"/>
    <col min="3585" max="3585" width="10.5703125" style="86" customWidth="1"/>
    <col min="3586" max="3586" width="74.140625" style="86" customWidth="1"/>
    <col min="3587" max="3587" width="21.140625" style="86" customWidth="1"/>
    <col min="3588" max="3588" width="13.85546875" style="86" customWidth="1"/>
    <col min="3589" max="3589" width="16.5703125" style="86" customWidth="1"/>
    <col min="3590" max="3591" width="15.7109375" style="86" customWidth="1"/>
    <col min="3592" max="3592" width="13.5703125" style="86" customWidth="1"/>
    <col min="3593" max="3593" width="14" style="86" customWidth="1"/>
    <col min="3594" max="3594" width="14.140625" style="86" customWidth="1"/>
    <col min="3595" max="3595" width="13.85546875" style="86" customWidth="1"/>
    <col min="3596" max="3596" width="13.7109375" style="86" customWidth="1"/>
    <col min="3597" max="3598" width="13.85546875" style="86" customWidth="1"/>
    <col min="3599" max="3599" width="17.28515625" style="86" customWidth="1"/>
    <col min="3600" max="3600" width="15.5703125" style="86" customWidth="1"/>
    <col min="3601" max="3601" width="9.85546875" style="86" customWidth="1"/>
    <col min="3602" max="3602" width="10.140625" style="86" bestFit="1" customWidth="1"/>
    <col min="3603" max="3604" width="9.140625" style="86"/>
    <col min="3605" max="3606" width="9.140625" style="86" customWidth="1"/>
    <col min="3607" max="3840" width="9.140625" style="86"/>
    <col min="3841" max="3841" width="10.5703125" style="86" customWidth="1"/>
    <col min="3842" max="3842" width="74.140625" style="86" customWidth="1"/>
    <col min="3843" max="3843" width="21.140625" style="86" customWidth="1"/>
    <col min="3844" max="3844" width="13.85546875" style="86" customWidth="1"/>
    <col min="3845" max="3845" width="16.5703125" style="86" customWidth="1"/>
    <col min="3846" max="3847" width="15.7109375" style="86" customWidth="1"/>
    <col min="3848" max="3848" width="13.5703125" style="86" customWidth="1"/>
    <col min="3849" max="3849" width="14" style="86" customWidth="1"/>
    <col min="3850" max="3850" width="14.140625" style="86" customWidth="1"/>
    <col min="3851" max="3851" width="13.85546875" style="86" customWidth="1"/>
    <col min="3852" max="3852" width="13.7109375" style="86" customWidth="1"/>
    <col min="3853" max="3854" width="13.85546875" style="86" customWidth="1"/>
    <col min="3855" max="3855" width="17.28515625" style="86" customWidth="1"/>
    <col min="3856" max="3856" width="15.5703125" style="86" customWidth="1"/>
    <col min="3857" max="3857" width="9.85546875" style="86" customWidth="1"/>
    <col min="3858" max="3858" width="10.140625" style="86" bestFit="1" customWidth="1"/>
    <col min="3859" max="3860" width="9.140625" style="86"/>
    <col min="3861" max="3862" width="9.140625" style="86" customWidth="1"/>
    <col min="3863" max="4096" width="9.140625" style="86"/>
    <col min="4097" max="4097" width="10.5703125" style="86" customWidth="1"/>
    <col min="4098" max="4098" width="74.140625" style="86" customWidth="1"/>
    <col min="4099" max="4099" width="21.140625" style="86" customWidth="1"/>
    <col min="4100" max="4100" width="13.85546875" style="86" customWidth="1"/>
    <col min="4101" max="4101" width="16.5703125" style="86" customWidth="1"/>
    <col min="4102" max="4103" width="15.7109375" style="86" customWidth="1"/>
    <col min="4104" max="4104" width="13.5703125" style="86" customWidth="1"/>
    <col min="4105" max="4105" width="14" style="86" customWidth="1"/>
    <col min="4106" max="4106" width="14.140625" style="86" customWidth="1"/>
    <col min="4107" max="4107" width="13.85546875" style="86" customWidth="1"/>
    <col min="4108" max="4108" width="13.7109375" style="86" customWidth="1"/>
    <col min="4109" max="4110" width="13.85546875" style="86" customWidth="1"/>
    <col min="4111" max="4111" width="17.28515625" style="86" customWidth="1"/>
    <col min="4112" max="4112" width="15.5703125" style="86" customWidth="1"/>
    <col min="4113" max="4113" width="9.85546875" style="86" customWidth="1"/>
    <col min="4114" max="4114" width="10.140625" style="86" bestFit="1" customWidth="1"/>
    <col min="4115" max="4116" width="9.140625" style="86"/>
    <col min="4117" max="4118" width="9.140625" style="86" customWidth="1"/>
    <col min="4119" max="4352" width="9.140625" style="86"/>
    <col min="4353" max="4353" width="10.5703125" style="86" customWidth="1"/>
    <col min="4354" max="4354" width="74.140625" style="86" customWidth="1"/>
    <col min="4355" max="4355" width="21.140625" style="86" customWidth="1"/>
    <col min="4356" max="4356" width="13.85546875" style="86" customWidth="1"/>
    <col min="4357" max="4357" width="16.5703125" style="86" customWidth="1"/>
    <col min="4358" max="4359" width="15.7109375" style="86" customWidth="1"/>
    <col min="4360" max="4360" width="13.5703125" style="86" customWidth="1"/>
    <col min="4361" max="4361" width="14" style="86" customWidth="1"/>
    <col min="4362" max="4362" width="14.140625" style="86" customWidth="1"/>
    <col min="4363" max="4363" width="13.85546875" style="86" customWidth="1"/>
    <col min="4364" max="4364" width="13.7109375" style="86" customWidth="1"/>
    <col min="4365" max="4366" width="13.85546875" style="86" customWidth="1"/>
    <col min="4367" max="4367" width="17.28515625" style="86" customWidth="1"/>
    <col min="4368" max="4368" width="15.5703125" style="86" customWidth="1"/>
    <col min="4369" max="4369" width="9.85546875" style="86" customWidth="1"/>
    <col min="4370" max="4370" width="10.140625" style="86" bestFit="1" customWidth="1"/>
    <col min="4371" max="4372" width="9.140625" style="86"/>
    <col min="4373" max="4374" width="9.140625" style="86" customWidth="1"/>
    <col min="4375" max="4608" width="9.140625" style="86"/>
    <col min="4609" max="4609" width="10.5703125" style="86" customWidth="1"/>
    <col min="4610" max="4610" width="74.140625" style="86" customWidth="1"/>
    <col min="4611" max="4611" width="21.140625" style="86" customWidth="1"/>
    <col min="4612" max="4612" width="13.85546875" style="86" customWidth="1"/>
    <col min="4613" max="4613" width="16.5703125" style="86" customWidth="1"/>
    <col min="4614" max="4615" width="15.7109375" style="86" customWidth="1"/>
    <col min="4616" max="4616" width="13.5703125" style="86" customWidth="1"/>
    <col min="4617" max="4617" width="14" style="86" customWidth="1"/>
    <col min="4618" max="4618" width="14.140625" style="86" customWidth="1"/>
    <col min="4619" max="4619" width="13.85546875" style="86" customWidth="1"/>
    <col min="4620" max="4620" width="13.7109375" style="86" customWidth="1"/>
    <col min="4621" max="4622" width="13.85546875" style="86" customWidth="1"/>
    <col min="4623" max="4623" width="17.28515625" style="86" customWidth="1"/>
    <col min="4624" max="4624" width="15.5703125" style="86" customWidth="1"/>
    <col min="4625" max="4625" width="9.85546875" style="86" customWidth="1"/>
    <col min="4626" max="4626" width="10.140625" style="86" bestFit="1" customWidth="1"/>
    <col min="4627" max="4628" width="9.140625" style="86"/>
    <col min="4629" max="4630" width="9.140625" style="86" customWidth="1"/>
    <col min="4631" max="4864" width="9.140625" style="86"/>
    <col min="4865" max="4865" width="10.5703125" style="86" customWidth="1"/>
    <col min="4866" max="4866" width="74.140625" style="86" customWidth="1"/>
    <col min="4867" max="4867" width="21.140625" style="86" customWidth="1"/>
    <col min="4868" max="4868" width="13.85546875" style="86" customWidth="1"/>
    <col min="4869" max="4869" width="16.5703125" style="86" customWidth="1"/>
    <col min="4870" max="4871" width="15.7109375" style="86" customWidth="1"/>
    <col min="4872" max="4872" width="13.5703125" style="86" customWidth="1"/>
    <col min="4873" max="4873" width="14" style="86" customWidth="1"/>
    <col min="4874" max="4874" width="14.140625" style="86" customWidth="1"/>
    <col min="4875" max="4875" width="13.85546875" style="86" customWidth="1"/>
    <col min="4876" max="4876" width="13.7109375" style="86" customWidth="1"/>
    <col min="4877" max="4878" width="13.85546875" style="86" customWidth="1"/>
    <col min="4879" max="4879" width="17.28515625" style="86" customWidth="1"/>
    <col min="4880" max="4880" width="15.5703125" style="86" customWidth="1"/>
    <col min="4881" max="4881" width="9.85546875" style="86" customWidth="1"/>
    <col min="4882" max="4882" width="10.140625" style="86" bestFit="1" customWidth="1"/>
    <col min="4883" max="4884" width="9.140625" style="86"/>
    <col min="4885" max="4886" width="9.140625" style="86" customWidth="1"/>
    <col min="4887" max="5120" width="9.140625" style="86"/>
    <col min="5121" max="5121" width="10.5703125" style="86" customWidth="1"/>
    <col min="5122" max="5122" width="74.140625" style="86" customWidth="1"/>
    <col min="5123" max="5123" width="21.140625" style="86" customWidth="1"/>
    <col min="5124" max="5124" width="13.85546875" style="86" customWidth="1"/>
    <col min="5125" max="5125" width="16.5703125" style="86" customWidth="1"/>
    <col min="5126" max="5127" width="15.7109375" style="86" customWidth="1"/>
    <col min="5128" max="5128" width="13.5703125" style="86" customWidth="1"/>
    <col min="5129" max="5129" width="14" style="86" customWidth="1"/>
    <col min="5130" max="5130" width="14.140625" style="86" customWidth="1"/>
    <col min="5131" max="5131" width="13.85546875" style="86" customWidth="1"/>
    <col min="5132" max="5132" width="13.7109375" style="86" customWidth="1"/>
    <col min="5133" max="5134" width="13.85546875" style="86" customWidth="1"/>
    <col min="5135" max="5135" width="17.28515625" style="86" customWidth="1"/>
    <col min="5136" max="5136" width="15.5703125" style="86" customWidth="1"/>
    <col min="5137" max="5137" width="9.85546875" style="86" customWidth="1"/>
    <col min="5138" max="5138" width="10.140625" style="86" bestFit="1" customWidth="1"/>
    <col min="5139" max="5140" width="9.140625" style="86"/>
    <col min="5141" max="5142" width="9.140625" style="86" customWidth="1"/>
    <col min="5143" max="5376" width="9.140625" style="86"/>
    <col min="5377" max="5377" width="10.5703125" style="86" customWidth="1"/>
    <col min="5378" max="5378" width="74.140625" style="86" customWidth="1"/>
    <col min="5379" max="5379" width="21.140625" style="86" customWidth="1"/>
    <col min="5380" max="5380" width="13.85546875" style="86" customWidth="1"/>
    <col min="5381" max="5381" width="16.5703125" style="86" customWidth="1"/>
    <col min="5382" max="5383" width="15.7109375" style="86" customWidth="1"/>
    <col min="5384" max="5384" width="13.5703125" style="86" customWidth="1"/>
    <col min="5385" max="5385" width="14" style="86" customWidth="1"/>
    <col min="5386" max="5386" width="14.140625" style="86" customWidth="1"/>
    <col min="5387" max="5387" width="13.85546875" style="86" customWidth="1"/>
    <col min="5388" max="5388" width="13.7109375" style="86" customWidth="1"/>
    <col min="5389" max="5390" width="13.85546875" style="86" customWidth="1"/>
    <col min="5391" max="5391" width="17.28515625" style="86" customWidth="1"/>
    <col min="5392" max="5392" width="15.5703125" style="86" customWidth="1"/>
    <col min="5393" max="5393" width="9.85546875" style="86" customWidth="1"/>
    <col min="5394" max="5394" width="10.140625" style="86" bestFit="1" customWidth="1"/>
    <col min="5395" max="5396" width="9.140625" style="86"/>
    <col min="5397" max="5398" width="9.140625" style="86" customWidth="1"/>
    <col min="5399" max="5632" width="9.140625" style="86"/>
    <col min="5633" max="5633" width="10.5703125" style="86" customWidth="1"/>
    <col min="5634" max="5634" width="74.140625" style="86" customWidth="1"/>
    <col min="5635" max="5635" width="21.140625" style="86" customWidth="1"/>
    <col min="5636" max="5636" width="13.85546875" style="86" customWidth="1"/>
    <col min="5637" max="5637" width="16.5703125" style="86" customWidth="1"/>
    <col min="5638" max="5639" width="15.7109375" style="86" customWidth="1"/>
    <col min="5640" max="5640" width="13.5703125" style="86" customWidth="1"/>
    <col min="5641" max="5641" width="14" style="86" customWidth="1"/>
    <col min="5642" max="5642" width="14.140625" style="86" customWidth="1"/>
    <col min="5643" max="5643" width="13.85546875" style="86" customWidth="1"/>
    <col min="5644" max="5644" width="13.7109375" style="86" customWidth="1"/>
    <col min="5645" max="5646" width="13.85546875" style="86" customWidth="1"/>
    <col min="5647" max="5647" width="17.28515625" style="86" customWidth="1"/>
    <col min="5648" max="5648" width="15.5703125" style="86" customWidth="1"/>
    <col min="5649" max="5649" width="9.85546875" style="86" customWidth="1"/>
    <col min="5650" max="5650" width="10.140625" style="86" bestFit="1" customWidth="1"/>
    <col min="5651" max="5652" width="9.140625" style="86"/>
    <col min="5653" max="5654" width="9.140625" style="86" customWidth="1"/>
    <col min="5655" max="5888" width="9.140625" style="86"/>
    <col min="5889" max="5889" width="10.5703125" style="86" customWidth="1"/>
    <col min="5890" max="5890" width="74.140625" style="86" customWidth="1"/>
    <col min="5891" max="5891" width="21.140625" style="86" customWidth="1"/>
    <col min="5892" max="5892" width="13.85546875" style="86" customWidth="1"/>
    <col min="5893" max="5893" width="16.5703125" style="86" customWidth="1"/>
    <col min="5894" max="5895" width="15.7109375" style="86" customWidth="1"/>
    <col min="5896" max="5896" width="13.5703125" style="86" customWidth="1"/>
    <col min="5897" max="5897" width="14" style="86" customWidth="1"/>
    <col min="5898" max="5898" width="14.140625" style="86" customWidth="1"/>
    <col min="5899" max="5899" width="13.85546875" style="86" customWidth="1"/>
    <col min="5900" max="5900" width="13.7109375" style="86" customWidth="1"/>
    <col min="5901" max="5902" width="13.85546875" style="86" customWidth="1"/>
    <col min="5903" max="5903" width="17.28515625" style="86" customWidth="1"/>
    <col min="5904" max="5904" width="15.5703125" style="86" customWidth="1"/>
    <col min="5905" max="5905" width="9.85546875" style="86" customWidth="1"/>
    <col min="5906" max="5906" width="10.140625" style="86" bestFit="1" customWidth="1"/>
    <col min="5907" max="5908" width="9.140625" style="86"/>
    <col min="5909" max="5910" width="9.140625" style="86" customWidth="1"/>
    <col min="5911" max="6144" width="9.140625" style="86"/>
    <col min="6145" max="6145" width="10.5703125" style="86" customWidth="1"/>
    <col min="6146" max="6146" width="74.140625" style="86" customWidth="1"/>
    <col min="6147" max="6147" width="21.140625" style="86" customWidth="1"/>
    <col min="6148" max="6148" width="13.85546875" style="86" customWidth="1"/>
    <col min="6149" max="6149" width="16.5703125" style="86" customWidth="1"/>
    <col min="6150" max="6151" width="15.7109375" style="86" customWidth="1"/>
    <col min="6152" max="6152" width="13.5703125" style="86" customWidth="1"/>
    <col min="6153" max="6153" width="14" style="86" customWidth="1"/>
    <col min="6154" max="6154" width="14.140625" style="86" customWidth="1"/>
    <col min="6155" max="6155" width="13.85546875" style="86" customWidth="1"/>
    <col min="6156" max="6156" width="13.7109375" style="86" customWidth="1"/>
    <col min="6157" max="6158" width="13.85546875" style="86" customWidth="1"/>
    <col min="6159" max="6159" width="17.28515625" style="86" customWidth="1"/>
    <col min="6160" max="6160" width="15.5703125" style="86" customWidth="1"/>
    <col min="6161" max="6161" width="9.85546875" style="86" customWidth="1"/>
    <col min="6162" max="6162" width="10.140625" style="86" bestFit="1" customWidth="1"/>
    <col min="6163" max="6164" width="9.140625" style="86"/>
    <col min="6165" max="6166" width="9.140625" style="86" customWidth="1"/>
    <col min="6167" max="6400" width="9.140625" style="86"/>
    <col min="6401" max="6401" width="10.5703125" style="86" customWidth="1"/>
    <col min="6402" max="6402" width="74.140625" style="86" customWidth="1"/>
    <col min="6403" max="6403" width="21.140625" style="86" customWidth="1"/>
    <col min="6404" max="6404" width="13.85546875" style="86" customWidth="1"/>
    <col min="6405" max="6405" width="16.5703125" style="86" customWidth="1"/>
    <col min="6406" max="6407" width="15.7109375" style="86" customWidth="1"/>
    <col min="6408" max="6408" width="13.5703125" style="86" customWidth="1"/>
    <col min="6409" max="6409" width="14" style="86" customWidth="1"/>
    <col min="6410" max="6410" width="14.140625" style="86" customWidth="1"/>
    <col min="6411" max="6411" width="13.85546875" style="86" customWidth="1"/>
    <col min="6412" max="6412" width="13.7109375" style="86" customWidth="1"/>
    <col min="6413" max="6414" width="13.85546875" style="86" customWidth="1"/>
    <col min="6415" max="6415" width="17.28515625" style="86" customWidth="1"/>
    <col min="6416" max="6416" width="15.5703125" style="86" customWidth="1"/>
    <col min="6417" max="6417" width="9.85546875" style="86" customWidth="1"/>
    <col min="6418" max="6418" width="10.140625" style="86" bestFit="1" customWidth="1"/>
    <col min="6419" max="6420" width="9.140625" style="86"/>
    <col min="6421" max="6422" width="9.140625" style="86" customWidth="1"/>
    <col min="6423" max="6656" width="9.140625" style="86"/>
    <col min="6657" max="6657" width="10.5703125" style="86" customWidth="1"/>
    <col min="6658" max="6658" width="74.140625" style="86" customWidth="1"/>
    <col min="6659" max="6659" width="21.140625" style="86" customWidth="1"/>
    <col min="6660" max="6660" width="13.85546875" style="86" customWidth="1"/>
    <col min="6661" max="6661" width="16.5703125" style="86" customWidth="1"/>
    <col min="6662" max="6663" width="15.7109375" style="86" customWidth="1"/>
    <col min="6664" max="6664" width="13.5703125" style="86" customWidth="1"/>
    <col min="6665" max="6665" width="14" style="86" customWidth="1"/>
    <col min="6666" max="6666" width="14.140625" style="86" customWidth="1"/>
    <col min="6667" max="6667" width="13.85546875" style="86" customWidth="1"/>
    <col min="6668" max="6668" width="13.7109375" style="86" customWidth="1"/>
    <col min="6669" max="6670" width="13.85546875" style="86" customWidth="1"/>
    <col min="6671" max="6671" width="17.28515625" style="86" customWidth="1"/>
    <col min="6672" max="6672" width="15.5703125" style="86" customWidth="1"/>
    <col min="6673" max="6673" width="9.85546875" style="86" customWidth="1"/>
    <col min="6674" max="6674" width="10.140625" style="86" bestFit="1" customWidth="1"/>
    <col min="6675" max="6676" width="9.140625" style="86"/>
    <col min="6677" max="6678" width="9.140625" style="86" customWidth="1"/>
    <col min="6679" max="6912" width="9.140625" style="86"/>
    <col min="6913" max="6913" width="10.5703125" style="86" customWidth="1"/>
    <col min="6914" max="6914" width="74.140625" style="86" customWidth="1"/>
    <col min="6915" max="6915" width="21.140625" style="86" customWidth="1"/>
    <col min="6916" max="6916" width="13.85546875" style="86" customWidth="1"/>
    <col min="6917" max="6917" width="16.5703125" style="86" customWidth="1"/>
    <col min="6918" max="6919" width="15.7109375" style="86" customWidth="1"/>
    <col min="6920" max="6920" width="13.5703125" style="86" customWidth="1"/>
    <col min="6921" max="6921" width="14" style="86" customWidth="1"/>
    <col min="6922" max="6922" width="14.140625" style="86" customWidth="1"/>
    <col min="6923" max="6923" width="13.85546875" style="86" customWidth="1"/>
    <col min="6924" max="6924" width="13.7109375" style="86" customWidth="1"/>
    <col min="6925" max="6926" width="13.85546875" style="86" customWidth="1"/>
    <col min="6927" max="6927" width="17.28515625" style="86" customWidth="1"/>
    <col min="6928" max="6928" width="15.5703125" style="86" customWidth="1"/>
    <col min="6929" max="6929" width="9.85546875" style="86" customWidth="1"/>
    <col min="6930" max="6930" width="10.140625" style="86" bestFit="1" customWidth="1"/>
    <col min="6931" max="6932" width="9.140625" style="86"/>
    <col min="6933" max="6934" width="9.140625" style="86" customWidth="1"/>
    <col min="6935" max="7168" width="9.140625" style="86"/>
    <col min="7169" max="7169" width="10.5703125" style="86" customWidth="1"/>
    <col min="7170" max="7170" width="74.140625" style="86" customWidth="1"/>
    <col min="7171" max="7171" width="21.140625" style="86" customWidth="1"/>
    <col min="7172" max="7172" width="13.85546875" style="86" customWidth="1"/>
    <col min="7173" max="7173" width="16.5703125" style="86" customWidth="1"/>
    <col min="7174" max="7175" width="15.7109375" style="86" customWidth="1"/>
    <col min="7176" max="7176" width="13.5703125" style="86" customWidth="1"/>
    <col min="7177" max="7177" width="14" style="86" customWidth="1"/>
    <col min="7178" max="7178" width="14.140625" style="86" customWidth="1"/>
    <col min="7179" max="7179" width="13.85546875" style="86" customWidth="1"/>
    <col min="7180" max="7180" width="13.7109375" style="86" customWidth="1"/>
    <col min="7181" max="7182" width="13.85546875" style="86" customWidth="1"/>
    <col min="7183" max="7183" width="17.28515625" style="86" customWidth="1"/>
    <col min="7184" max="7184" width="15.5703125" style="86" customWidth="1"/>
    <col min="7185" max="7185" width="9.85546875" style="86" customWidth="1"/>
    <col min="7186" max="7186" width="10.140625" style="86" bestFit="1" customWidth="1"/>
    <col min="7187" max="7188" width="9.140625" style="86"/>
    <col min="7189" max="7190" width="9.140625" style="86" customWidth="1"/>
    <col min="7191" max="7424" width="9.140625" style="86"/>
    <col min="7425" max="7425" width="10.5703125" style="86" customWidth="1"/>
    <col min="7426" max="7426" width="74.140625" style="86" customWidth="1"/>
    <col min="7427" max="7427" width="21.140625" style="86" customWidth="1"/>
    <col min="7428" max="7428" width="13.85546875" style="86" customWidth="1"/>
    <col min="7429" max="7429" width="16.5703125" style="86" customWidth="1"/>
    <col min="7430" max="7431" width="15.7109375" style="86" customWidth="1"/>
    <col min="7432" max="7432" width="13.5703125" style="86" customWidth="1"/>
    <col min="7433" max="7433" width="14" style="86" customWidth="1"/>
    <col min="7434" max="7434" width="14.140625" style="86" customWidth="1"/>
    <col min="7435" max="7435" width="13.85546875" style="86" customWidth="1"/>
    <col min="7436" max="7436" width="13.7109375" style="86" customWidth="1"/>
    <col min="7437" max="7438" width="13.85546875" style="86" customWidth="1"/>
    <col min="7439" max="7439" width="17.28515625" style="86" customWidth="1"/>
    <col min="7440" max="7440" width="15.5703125" style="86" customWidth="1"/>
    <col min="7441" max="7441" width="9.85546875" style="86" customWidth="1"/>
    <col min="7442" max="7442" width="10.140625" style="86" bestFit="1" customWidth="1"/>
    <col min="7443" max="7444" width="9.140625" style="86"/>
    <col min="7445" max="7446" width="9.140625" style="86" customWidth="1"/>
    <col min="7447" max="7680" width="9.140625" style="86"/>
    <col min="7681" max="7681" width="10.5703125" style="86" customWidth="1"/>
    <col min="7682" max="7682" width="74.140625" style="86" customWidth="1"/>
    <col min="7683" max="7683" width="21.140625" style="86" customWidth="1"/>
    <col min="7684" max="7684" width="13.85546875" style="86" customWidth="1"/>
    <col min="7685" max="7685" width="16.5703125" style="86" customWidth="1"/>
    <col min="7686" max="7687" width="15.7109375" style="86" customWidth="1"/>
    <col min="7688" max="7688" width="13.5703125" style="86" customWidth="1"/>
    <col min="7689" max="7689" width="14" style="86" customWidth="1"/>
    <col min="7690" max="7690" width="14.140625" style="86" customWidth="1"/>
    <col min="7691" max="7691" width="13.85546875" style="86" customWidth="1"/>
    <col min="7692" max="7692" width="13.7109375" style="86" customWidth="1"/>
    <col min="7693" max="7694" width="13.85546875" style="86" customWidth="1"/>
    <col min="7695" max="7695" width="17.28515625" style="86" customWidth="1"/>
    <col min="7696" max="7696" width="15.5703125" style="86" customWidth="1"/>
    <col min="7697" max="7697" width="9.85546875" style="86" customWidth="1"/>
    <col min="7698" max="7698" width="10.140625" style="86" bestFit="1" customWidth="1"/>
    <col min="7699" max="7700" width="9.140625" style="86"/>
    <col min="7701" max="7702" width="9.140625" style="86" customWidth="1"/>
    <col min="7703" max="7936" width="9.140625" style="86"/>
    <col min="7937" max="7937" width="10.5703125" style="86" customWidth="1"/>
    <col min="7938" max="7938" width="74.140625" style="86" customWidth="1"/>
    <col min="7939" max="7939" width="21.140625" style="86" customWidth="1"/>
    <col min="7940" max="7940" width="13.85546875" style="86" customWidth="1"/>
    <col min="7941" max="7941" width="16.5703125" style="86" customWidth="1"/>
    <col min="7942" max="7943" width="15.7109375" style="86" customWidth="1"/>
    <col min="7944" max="7944" width="13.5703125" style="86" customWidth="1"/>
    <col min="7945" max="7945" width="14" style="86" customWidth="1"/>
    <col min="7946" max="7946" width="14.140625" style="86" customWidth="1"/>
    <col min="7947" max="7947" width="13.85546875" style="86" customWidth="1"/>
    <col min="7948" max="7948" width="13.7109375" style="86" customWidth="1"/>
    <col min="7949" max="7950" width="13.85546875" style="86" customWidth="1"/>
    <col min="7951" max="7951" width="17.28515625" style="86" customWidth="1"/>
    <col min="7952" max="7952" width="15.5703125" style="86" customWidth="1"/>
    <col min="7953" max="7953" width="9.85546875" style="86" customWidth="1"/>
    <col min="7954" max="7954" width="10.140625" style="86" bestFit="1" customWidth="1"/>
    <col min="7955" max="7956" width="9.140625" style="86"/>
    <col min="7957" max="7958" width="9.140625" style="86" customWidth="1"/>
    <col min="7959" max="8192" width="9.140625" style="86"/>
    <col min="8193" max="8193" width="10.5703125" style="86" customWidth="1"/>
    <col min="8194" max="8194" width="74.140625" style="86" customWidth="1"/>
    <col min="8195" max="8195" width="21.140625" style="86" customWidth="1"/>
    <col min="8196" max="8196" width="13.85546875" style="86" customWidth="1"/>
    <col min="8197" max="8197" width="16.5703125" style="86" customWidth="1"/>
    <col min="8198" max="8199" width="15.7109375" style="86" customWidth="1"/>
    <col min="8200" max="8200" width="13.5703125" style="86" customWidth="1"/>
    <col min="8201" max="8201" width="14" style="86" customWidth="1"/>
    <col min="8202" max="8202" width="14.140625" style="86" customWidth="1"/>
    <col min="8203" max="8203" width="13.85546875" style="86" customWidth="1"/>
    <col min="8204" max="8204" width="13.7109375" style="86" customWidth="1"/>
    <col min="8205" max="8206" width="13.85546875" style="86" customWidth="1"/>
    <col min="8207" max="8207" width="17.28515625" style="86" customWidth="1"/>
    <col min="8208" max="8208" width="15.5703125" style="86" customWidth="1"/>
    <col min="8209" max="8209" width="9.85546875" style="86" customWidth="1"/>
    <col min="8210" max="8210" width="10.140625" style="86" bestFit="1" customWidth="1"/>
    <col min="8211" max="8212" width="9.140625" style="86"/>
    <col min="8213" max="8214" width="9.140625" style="86" customWidth="1"/>
    <col min="8215" max="8448" width="9.140625" style="86"/>
    <col min="8449" max="8449" width="10.5703125" style="86" customWidth="1"/>
    <col min="8450" max="8450" width="74.140625" style="86" customWidth="1"/>
    <col min="8451" max="8451" width="21.140625" style="86" customWidth="1"/>
    <col min="8452" max="8452" width="13.85546875" style="86" customWidth="1"/>
    <col min="8453" max="8453" width="16.5703125" style="86" customWidth="1"/>
    <col min="8454" max="8455" width="15.7109375" style="86" customWidth="1"/>
    <col min="8456" max="8456" width="13.5703125" style="86" customWidth="1"/>
    <col min="8457" max="8457" width="14" style="86" customWidth="1"/>
    <col min="8458" max="8458" width="14.140625" style="86" customWidth="1"/>
    <col min="8459" max="8459" width="13.85546875" style="86" customWidth="1"/>
    <col min="8460" max="8460" width="13.7109375" style="86" customWidth="1"/>
    <col min="8461" max="8462" width="13.85546875" style="86" customWidth="1"/>
    <col min="8463" max="8463" width="17.28515625" style="86" customWidth="1"/>
    <col min="8464" max="8464" width="15.5703125" style="86" customWidth="1"/>
    <col min="8465" max="8465" width="9.85546875" style="86" customWidth="1"/>
    <col min="8466" max="8466" width="10.140625" style="86" bestFit="1" customWidth="1"/>
    <col min="8467" max="8468" width="9.140625" style="86"/>
    <col min="8469" max="8470" width="9.140625" style="86" customWidth="1"/>
    <col min="8471" max="8704" width="9.140625" style="86"/>
    <col min="8705" max="8705" width="10.5703125" style="86" customWidth="1"/>
    <col min="8706" max="8706" width="74.140625" style="86" customWidth="1"/>
    <col min="8707" max="8707" width="21.140625" style="86" customWidth="1"/>
    <col min="8708" max="8708" width="13.85546875" style="86" customWidth="1"/>
    <col min="8709" max="8709" width="16.5703125" style="86" customWidth="1"/>
    <col min="8710" max="8711" width="15.7109375" style="86" customWidth="1"/>
    <col min="8712" max="8712" width="13.5703125" style="86" customWidth="1"/>
    <col min="8713" max="8713" width="14" style="86" customWidth="1"/>
    <col min="8714" max="8714" width="14.140625" style="86" customWidth="1"/>
    <col min="8715" max="8715" width="13.85546875" style="86" customWidth="1"/>
    <col min="8716" max="8716" width="13.7109375" style="86" customWidth="1"/>
    <col min="8717" max="8718" width="13.85546875" style="86" customWidth="1"/>
    <col min="8719" max="8719" width="17.28515625" style="86" customWidth="1"/>
    <col min="8720" max="8720" width="15.5703125" style="86" customWidth="1"/>
    <col min="8721" max="8721" width="9.85546875" style="86" customWidth="1"/>
    <col min="8722" max="8722" width="10.140625" style="86" bestFit="1" customWidth="1"/>
    <col min="8723" max="8724" width="9.140625" style="86"/>
    <col min="8725" max="8726" width="9.140625" style="86" customWidth="1"/>
    <col min="8727" max="8960" width="9.140625" style="86"/>
    <col min="8961" max="8961" width="10.5703125" style="86" customWidth="1"/>
    <col min="8962" max="8962" width="74.140625" style="86" customWidth="1"/>
    <col min="8963" max="8963" width="21.140625" style="86" customWidth="1"/>
    <col min="8964" max="8964" width="13.85546875" style="86" customWidth="1"/>
    <col min="8965" max="8965" width="16.5703125" style="86" customWidth="1"/>
    <col min="8966" max="8967" width="15.7109375" style="86" customWidth="1"/>
    <col min="8968" max="8968" width="13.5703125" style="86" customWidth="1"/>
    <col min="8969" max="8969" width="14" style="86" customWidth="1"/>
    <col min="8970" max="8970" width="14.140625" style="86" customWidth="1"/>
    <col min="8971" max="8971" width="13.85546875" style="86" customWidth="1"/>
    <col min="8972" max="8972" width="13.7109375" style="86" customWidth="1"/>
    <col min="8973" max="8974" width="13.85546875" style="86" customWidth="1"/>
    <col min="8975" max="8975" width="17.28515625" style="86" customWidth="1"/>
    <col min="8976" max="8976" width="15.5703125" style="86" customWidth="1"/>
    <col min="8977" max="8977" width="9.85546875" style="86" customWidth="1"/>
    <col min="8978" max="8978" width="10.140625" style="86" bestFit="1" customWidth="1"/>
    <col min="8979" max="8980" width="9.140625" style="86"/>
    <col min="8981" max="8982" width="9.140625" style="86" customWidth="1"/>
    <col min="8983" max="9216" width="9.140625" style="86"/>
    <col min="9217" max="9217" width="10.5703125" style="86" customWidth="1"/>
    <col min="9218" max="9218" width="74.140625" style="86" customWidth="1"/>
    <col min="9219" max="9219" width="21.140625" style="86" customWidth="1"/>
    <col min="9220" max="9220" width="13.85546875" style="86" customWidth="1"/>
    <col min="9221" max="9221" width="16.5703125" style="86" customWidth="1"/>
    <col min="9222" max="9223" width="15.7109375" style="86" customWidth="1"/>
    <col min="9224" max="9224" width="13.5703125" style="86" customWidth="1"/>
    <col min="9225" max="9225" width="14" style="86" customWidth="1"/>
    <col min="9226" max="9226" width="14.140625" style="86" customWidth="1"/>
    <col min="9227" max="9227" width="13.85546875" style="86" customWidth="1"/>
    <col min="9228" max="9228" width="13.7109375" style="86" customWidth="1"/>
    <col min="9229" max="9230" width="13.85546875" style="86" customWidth="1"/>
    <col min="9231" max="9231" width="17.28515625" style="86" customWidth="1"/>
    <col min="9232" max="9232" width="15.5703125" style="86" customWidth="1"/>
    <col min="9233" max="9233" width="9.85546875" style="86" customWidth="1"/>
    <col min="9234" max="9234" width="10.140625" style="86" bestFit="1" customWidth="1"/>
    <col min="9235" max="9236" width="9.140625" style="86"/>
    <col min="9237" max="9238" width="9.140625" style="86" customWidth="1"/>
    <col min="9239" max="9472" width="9.140625" style="86"/>
    <col min="9473" max="9473" width="10.5703125" style="86" customWidth="1"/>
    <col min="9474" max="9474" width="74.140625" style="86" customWidth="1"/>
    <col min="9475" max="9475" width="21.140625" style="86" customWidth="1"/>
    <col min="9476" max="9476" width="13.85546875" style="86" customWidth="1"/>
    <col min="9477" max="9477" width="16.5703125" style="86" customWidth="1"/>
    <col min="9478" max="9479" width="15.7109375" style="86" customWidth="1"/>
    <col min="9480" max="9480" width="13.5703125" style="86" customWidth="1"/>
    <col min="9481" max="9481" width="14" style="86" customWidth="1"/>
    <col min="9482" max="9482" width="14.140625" style="86" customWidth="1"/>
    <col min="9483" max="9483" width="13.85546875" style="86" customWidth="1"/>
    <col min="9484" max="9484" width="13.7109375" style="86" customWidth="1"/>
    <col min="9485" max="9486" width="13.85546875" style="86" customWidth="1"/>
    <col min="9487" max="9487" width="17.28515625" style="86" customWidth="1"/>
    <col min="9488" max="9488" width="15.5703125" style="86" customWidth="1"/>
    <col min="9489" max="9489" width="9.85546875" style="86" customWidth="1"/>
    <col min="9490" max="9490" width="10.140625" style="86" bestFit="1" customWidth="1"/>
    <col min="9491" max="9492" width="9.140625" style="86"/>
    <col min="9493" max="9494" width="9.140625" style="86" customWidth="1"/>
    <col min="9495" max="9728" width="9.140625" style="86"/>
    <col min="9729" max="9729" width="10.5703125" style="86" customWidth="1"/>
    <col min="9730" max="9730" width="74.140625" style="86" customWidth="1"/>
    <col min="9731" max="9731" width="21.140625" style="86" customWidth="1"/>
    <col min="9732" max="9732" width="13.85546875" style="86" customWidth="1"/>
    <col min="9733" max="9733" width="16.5703125" style="86" customWidth="1"/>
    <col min="9734" max="9735" width="15.7109375" style="86" customWidth="1"/>
    <col min="9736" max="9736" width="13.5703125" style="86" customWidth="1"/>
    <col min="9737" max="9737" width="14" style="86" customWidth="1"/>
    <col min="9738" max="9738" width="14.140625" style="86" customWidth="1"/>
    <col min="9739" max="9739" width="13.85546875" style="86" customWidth="1"/>
    <col min="9740" max="9740" width="13.7109375" style="86" customWidth="1"/>
    <col min="9741" max="9742" width="13.85546875" style="86" customWidth="1"/>
    <col min="9743" max="9743" width="17.28515625" style="86" customWidth="1"/>
    <col min="9744" max="9744" width="15.5703125" style="86" customWidth="1"/>
    <col min="9745" max="9745" width="9.85546875" style="86" customWidth="1"/>
    <col min="9746" max="9746" width="10.140625" style="86" bestFit="1" customWidth="1"/>
    <col min="9747" max="9748" width="9.140625" style="86"/>
    <col min="9749" max="9750" width="9.140625" style="86" customWidth="1"/>
    <col min="9751" max="9984" width="9.140625" style="86"/>
    <col min="9985" max="9985" width="10.5703125" style="86" customWidth="1"/>
    <col min="9986" max="9986" width="74.140625" style="86" customWidth="1"/>
    <col min="9987" max="9987" width="21.140625" style="86" customWidth="1"/>
    <col min="9988" max="9988" width="13.85546875" style="86" customWidth="1"/>
    <col min="9989" max="9989" width="16.5703125" style="86" customWidth="1"/>
    <col min="9990" max="9991" width="15.7109375" style="86" customWidth="1"/>
    <col min="9992" max="9992" width="13.5703125" style="86" customWidth="1"/>
    <col min="9993" max="9993" width="14" style="86" customWidth="1"/>
    <col min="9994" max="9994" width="14.140625" style="86" customWidth="1"/>
    <col min="9995" max="9995" width="13.85546875" style="86" customWidth="1"/>
    <col min="9996" max="9996" width="13.7109375" style="86" customWidth="1"/>
    <col min="9997" max="9998" width="13.85546875" style="86" customWidth="1"/>
    <col min="9999" max="9999" width="17.28515625" style="86" customWidth="1"/>
    <col min="10000" max="10000" width="15.5703125" style="86" customWidth="1"/>
    <col min="10001" max="10001" width="9.85546875" style="86" customWidth="1"/>
    <col min="10002" max="10002" width="10.140625" style="86" bestFit="1" customWidth="1"/>
    <col min="10003" max="10004" width="9.140625" style="86"/>
    <col min="10005" max="10006" width="9.140625" style="86" customWidth="1"/>
    <col min="10007" max="10240" width="9.140625" style="86"/>
    <col min="10241" max="10241" width="10.5703125" style="86" customWidth="1"/>
    <col min="10242" max="10242" width="74.140625" style="86" customWidth="1"/>
    <col min="10243" max="10243" width="21.140625" style="86" customWidth="1"/>
    <col min="10244" max="10244" width="13.85546875" style="86" customWidth="1"/>
    <col min="10245" max="10245" width="16.5703125" style="86" customWidth="1"/>
    <col min="10246" max="10247" width="15.7109375" style="86" customWidth="1"/>
    <col min="10248" max="10248" width="13.5703125" style="86" customWidth="1"/>
    <col min="10249" max="10249" width="14" style="86" customWidth="1"/>
    <col min="10250" max="10250" width="14.140625" style="86" customWidth="1"/>
    <col min="10251" max="10251" width="13.85546875" style="86" customWidth="1"/>
    <col min="10252" max="10252" width="13.7109375" style="86" customWidth="1"/>
    <col min="10253" max="10254" width="13.85546875" style="86" customWidth="1"/>
    <col min="10255" max="10255" width="17.28515625" style="86" customWidth="1"/>
    <col min="10256" max="10256" width="15.5703125" style="86" customWidth="1"/>
    <col min="10257" max="10257" width="9.85546875" style="86" customWidth="1"/>
    <col min="10258" max="10258" width="10.140625" style="86" bestFit="1" customWidth="1"/>
    <col min="10259" max="10260" width="9.140625" style="86"/>
    <col min="10261" max="10262" width="9.140625" style="86" customWidth="1"/>
    <col min="10263" max="10496" width="9.140625" style="86"/>
    <col min="10497" max="10497" width="10.5703125" style="86" customWidth="1"/>
    <col min="10498" max="10498" width="74.140625" style="86" customWidth="1"/>
    <col min="10499" max="10499" width="21.140625" style="86" customWidth="1"/>
    <col min="10500" max="10500" width="13.85546875" style="86" customWidth="1"/>
    <col min="10501" max="10501" width="16.5703125" style="86" customWidth="1"/>
    <col min="10502" max="10503" width="15.7109375" style="86" customWidth="1"/>
    <col min="10504" max="10504" width="13.5703125" style="86" customWidth="1"/>
    <col min="10505" max="10505" width="14" style="86" customWidth="1"/>
    <col min="10506" max="10506" width="14.140625" style="86" customWidth="1"/>
    <col min="10507" max="10507" width="13.85546875" style="86" customWidth="1"/>
    <col min="10508" max="10508" width="13.7109375" style="86" customWidth="1"/>
    <col min="10509" max="10510" width="13.85546875" style="86" customWidth="1"/>
    <col min="10511" max="10511" width="17.28515625" style="86" customWidth="1"/>
    <col min="10512" max="10512" width="15.5703125" style="86" customWidth="1"/>
    <col min="10513" max="10513" width="9.85546875" style="86" customWidth="1"/>
    <col min="10514" max="10514" width="10.140625" style="86" bestFit="1" customWidth="1"/>
    <col min="10515" max="10516" width="9.140625" style="86"/>
    <col min="10517" max="10518" width="9.140625" style="86" customWidth="1"/>
    <col min="10519" max="10752" width="9.140625" style="86"/>
    <col min="10753" max="10753" width="10.5703125" style="86" customWidth="1"/>
    <col min="10754" max="10754" width="74.140625" style="86" customWidth="1"/>
    <col min="10755" max="10755" width="21.140625" style="86" customWidth="1"/>
    <col min="10756" max="10756" width="13.85546875" style="86" customWidth="1"/>
    <col min="10757" max="10757" width="16.5703125" style="86" customWidth="1"/>
    <col min="10758" max="10759" width="15.7109375" style="86" customWidth="1"/>
    <col min="10760" max="10760" width="13.5703125" style="86" customWidth="1"/>
    <col min="10761" max="10761" width="14" style="86" customWidth="1"/>
    <col min="10762" max="10762" width="14.140625" style="86" customWidth="1"/>
    <col min="10763" max="10763" width="13.85546875" style="86" customWidth="1"/>
    <col min="10764" max="10764" width="13.7109375" style="86" customWidth="1"/>
    <col min="10765" max="10766" width="13.85546875" style="86" customWidth="1"/>
    <col min="10767" max="10767" width="17.28515625" style="86" customWidth="1"/>
    <col min="10768" max="10768" width="15.5703125" style="86" customWidth="1"/>
    <col min="10769" max="10769" width="9.85546875" style="86" customWidth="1"/>
    <col min="10770" max="10770" width="10.140625" style="86" bestFit="1" customWidth="1"/>
    <col min="10771" max="10772" width="9.140625" style="86"/>
    <col min="10773" max="10774" width="9.140625" style="86" customWidth="1"/>
    <col min="10775" max="11008" width="9.140625" style="86"/>
    <col min="11009" max="11009" width="10.5703125" style="86" customWidth="1"/>
    <col min="11010" max="11010" width="74.140625" style="86" customWidth="1"/>
    <col min="11011" max="11011" width="21.140625" style="86" customWidth="1"/>
    <col min="11012" max="11012" width="13.85546875" style="86" customWidth="1"/>
    <col min="11013" max="11013" width="16.5703125" style="86" customWidth="1"/>
    <col min="11014" max="11015" width="15.7109375" style="86" customWidth="1"/>
    <col min="11016" max="11016" width="13.5703125" style="86" customWidth="1"/>
    <col min="11017" max="11017" width="14" style="86" customWidth="1"/>
    <col min="11018" max="11018" width="14.140625" style="86" customWidth="1"/>
    <col min="11019" max="11019" width="13.85546875" style="86" customWidth="1"/>
    <col min="11020" max="11020" width="13.7109375" style="86" customWidth="1"/>
    <col min="11021" max="11022" width="13.85546875" style="86" customWidth="1"/>
    <col min="11023" max="11023" width="17.28515625" style="86" customWidth="1"/>
    <col min="11024" max="11024" width="15.5703125" style="86" customWidth="1"/>
    <col min="11025" max="11025" width="9.85546875" style="86" customWidth="1"/>
    <col min="11026" max="11026" width="10.140625" style="86" bestFit="1" customWidth="1"/>
    <col min="11027" max="11028" width="9.140625" style="86"/>
    <col min="11029" max="11030" width="9.140625" style="86" customWidth="1"/>
    <col min="11031" max="11264" width="9.140625" style="86"/>
    <col min="11265" max="11265" width="10.5703125" style="86" customWidth="1"/>
    <col min="11266" max="11266" width="74.140625" style="86" customWidth="1"/>
    <col min="11267" max="11267" width="21.140625" style="86" customWidth="1"/>
    <col min="11268" max="11268" width="13.85546875" style="86" customWidth="1"/>
    <col min="11269" max="11269" width="16.5703125" style="86" customWidth="1"/>
    <col min="11270" max="11271" width="15.7109375" style="86" customWidth="1"/>
    <col min="11272" max="11272" width="13.5703125" style="86" customWidth="1"/>
    <col min="11273" max="11273" width="14" style="86" customWidth="1"/>
    <col min="11274" max="11274" width="14.140625" style="86" customWidth="1"/>
    <col min="11275" max="11275" width="13.85546875" style="86" customWidth="1"/>
    <col min="11276" max="11276" width="13.7109375" style="86" customWidth="1"/>
    <col min="11277" max="11278" width="13.85546875" style="86" customWidth="1"/>
    <col min="11279" max="11279" width="17.28515625" style="86" customWidth="1"/>
    <col min="11280" max="11280" width="15.5703125" style="86" customWidth="1"/>
    <col min="11281" max="11281" width="9.85546875" style="86" customWidth="1"/>
    <col min="11282" max="11282" width="10.140625" style="86" bestFit="1" customWidth="1"/>
    <col min="11283" max="11284" width="9.140625" style="86"/>
    <col min="11285" max="11286" width="9.140625" style="86" customWidth="1"/>
    <col min="11287" max="11520" width="9.140625" style="86"/>
    <col min="11521" max="11521" width="10.5703125" style="86" customWidth="1"/>
    <col min="11522" max="11522" width="74.140625" style="86" customWidth="1"/>
    <col min="11523" max="11523" width="21.140625" style="86" customWidth="1"/>
    <col min="11524" max="11524" width="13.85546875" style="86" customWidth="1"/>
    <col min="11525" max="11525" width="16.5703125" style="86" customWidth="1"/>
    <col min="11526" max="11527" width="15.7109375" style="86" customWidth="1"/>
    <col min="11528" max="11528" width="13.5703125" style="86" customWidth="1"/>
    <col min="11529" max="11529" width="14" style="86" customWidth="1"/>
    <col min="11530" max="11530" width="14.140625" style="86" customWidth="1"/>
    <col min="11531" max="11531" width="13.85546875" style="86" customWidth="1"/>
    <col min="11532" max="11532" width="13.7109375" style="86" customWidth="1"/>
    <col min="11533" max="11534" width="13.85546875" style="86" customWidth="1"/>
    <col min="11535" max="11535" width="17.28515625" style="86" customWidth="1"/>
    <col min="11536" max="11536" width="15.5703125" style="86" customWidth="1"/>
    <col min="11537" max="11537" width="9.85546875" style="86" customWidth="1"/>
    <col min="11538" max="11538" width="10.140625" style="86" bestFit="1" customWidth="1"/>
    <col min="11539" max="11540" width="9.140625" style="86"/>
    <col min="11541" max="11542" width="9.140625" style="86" customWidth="1"/>
    <col min="11543" max="11776" width="9.140625" style="86"/>
    <col min="11777" max="11777" width="10.5703125" style="86" customWidth="1"/>
    <col min="11778" max="11778" width="74.140625" style="86" customWidth="1"/>
    <col min="11779" max="11779" width="21.140625" style="86" customWidth="1"/>
    <col min="11780" max="11780" width="13.85546875" style="86" customWidth="1"/>
    <col min="11781" max="11781" width="16.5703125" style="86" customWidth="1"/>
    <col min="11782" max="11783" width="15.7109375" style="86" customWidth="1"/>
    <col min="11784" max="11784" width="13.5703125" style="86" customWidth="1"/>
    <col min="11785" max="11785" width="14" style="86" customWidth="1"/>
    <col min="11786" max="11786" width="14.140625" style="86" customWidth="1"/>
    <col min="11787" max="11787" width="13.85546875" style="86" customWidth="1"/>
    <col min="11788" max="11788" width="13.7109375" style="86" customWidth="1"/>
    <col min="11789" max="11790" width="13.85546875" style="86" customWidth="1"/>
    <col min="11791" max="11791" width="17.28515625" style="86" customWidth="1"/>
    <col min="11792" max="11792" width="15.5703125" style="86" customWidth="1"/>
    <col min="11793" max="11793" width="9.85546875" style="86" customWidth="1"/>
    <col min="11794" max="11794" width="10.140625" style="86" bestFit="1" customWidth="1"/>
    <col min="11795" max="11796" width="9.140625" style="86"/>
    <col min="11797" max="11798" width="9.140625" style="86" customWidth="1"/>
    <col min="11799" max="12032" width="9.140625" style="86"/>
    <col min="12033" max="12033" width="10.5703125" style="86" customWidth="1"/>
    <col min="12034" max="12034" width="74.140625" style="86" customWidth="1"/>
    <col min="12035" max="12035" width="21.140625" style="86" customWidth="1"/>
    <col min="12036" max="12036" width="13.85546875" style="86" customWidth="1"/>
    <col min="12037" max="12037" width="16.5703125" style="86" customWidth="1"/>
    <col min="12038" max="12039" width="15.7109375" style="86" customWidth="1"/>
    <col min="12040" max="12040" width="13.5703125" style="86" customWidth="1"/>
    <col min="12041" max="12041" width="14" style="86" customWidth="1"/>
    <col min="12042" max="12042" width="14.140625" style="86" customWidth="1"/>
    <col min="12043" max="12043" width="13.85546875" style="86" customWidth="1"/>
    <col min="12044" max="12044" width="13.7109375" style="86" customWidth="1"/>
    <col min="12045" max="12046" width="13.85546875" style="86" customWidth="1"/>
    <col min="12047" max="12047" width="17.28515625" style="86" customWidth="1"/>
    <col min="12048" max="12048" width="15.5703125" style="86" customWidth="1"/>
    <col min="12049" max="12049" width="9.85546875" style="86" customWidth="1"/>
    <col min="12050" max="12050" width="10.140625" style="86" bestFit="1" customWidth="1"/>
    <col min="12051" max="12052" width="9.140625" style="86"/>
    <col min="12053" max="12054" width="9.140625" style="86" customWidth="1"/>
    <col min="12055" max="12288" width="9.140625" style="86"/>
    <col min="12289" max="12289" width="10.5703125" style="86" customWidth="1"/>
    <col min="12290" max="12290" width="74.140625" style="86" customWidth="1"/>
    <col min="12291" max="12291" width="21.140625" style="86" customWidth="1"/>
    <col min="12292" max="12292" width="13.85546875" style="86" customWidth="1"/>
    <col min="12293" max="12293" width="16.5703125" style="86" customWidth="1"/>
    <col min="12294" max="12295" width="15.7109375" style="86" customWidth="1"/>
    <col min="12296" max="12296" width="13.5703125" style="86" customWidth="1"/>
    <col min="12297" max="12297" width="14" style="86" customWidth="1"/>
    <col min="12298" max="12298" width="14.140625" style="86" customWidth="1"/>
    <col min="12299" max="12299" width="13.85546875" style="86" customWidth="1"/>
    <col min="12300" max="12300" width="13.7109375" style="86" customWidth="1"/>
    <col min="12301" max="12302" width="13.85546875" style="86" customWidth="1"/>
    <col min="12303" max="12303" width="17.28515625" style="86" customWidth="1"/>
    <col min="12304" max="12304" width="15.5703125" style="86" customWidth="1"/>
    <col min="12305" max="12305" width="9.85546875" style="86" customWidth="1"/>
    <col min="12306" max="12306" width="10.140625" style="86" bestFit="1" customWidth="1"/>
    <col min="12307" max="12308" width="9.140625" style="86"/>
    <col min="12309" max="12310" width="9.140625" style="86" customWidth="1"/>
    <col min="12311" max="12544" width="9.140625" style="86"/>
    <col min="12545" max="12545" width="10.5703125" style="86" customWidth="1"/>
    <col min="12546" max="12546" width="74.140625" style="86" customWidth="1"/>
    <col min="12547" max="12547" width="21.140625" style="86" customWidth="1"/>
    <col min="12548" max="12548" width="13.85546875" style="86" customWidth="1"/>
    <col min="12549" max="12549" width="16.5703125" style="86" customWidth="1"/>
    <col min="12550" max="12551" width="15.7109375" style="86" customWidth="1"/>
    <col min="12552" max="12552" width="13.5703125" style="86" customWidth="1"/>
    <col min="12553" max="12553" width="14" style="86" customWidth="1"/>
    <col min="12554" max="12554" width="14.140625" style="86" customWidth="1"/>
    <col min="12555" max="12555" width="13.85546875" style="86" customWidth="1"/>
    <col min="12556" max="12556" width="13.7109375" style="86" customWidth="1"/>
    <col min="12557" max="12558" width="13.85546875" style="86" customWidth="1"/>
    <col min="12559" max="12559" width="17.28515625" style="86" customWidth="1"/>
    <col min="12560" max="12560" width="15.5703125" style="86" customWidth="1"/>
    <col min="12561" max="12561" width="9.85546875" style="86" customWidth="1"/>
    <col min="12562" max="12562" width="10.140625" style="86" bestFit="1" customWidth="1"/>
    <col min="12563" max="12564" width="9.140625" style="86"/>
    <col min="12565" max="12566" width="9.140625" style="86" customWidth="1"/>
    <col min="12567" max="12800" width="9.140625" style="86"/>
    <col min="12801" max="12801" width="10.5703125" style="86" customWidth="1"/>
    <col min="12802" max="12802" width="74.140625" style="86" customWidth="1"/>
    <col min="12803" max="12803" width="21.140625" style="86" customWidth="1"/>
    <col min="12804" max="12804" width="13.85546875" style="86" customWidth="1"/>
    <col min="12805" max="12805" width="16.5703125" style="86" customWidth="1"/>
    <col min="12806" max="12807" width="15.7109375" style="86" customWidth="1"/>
    <col min="12808" max="12808" width="13.5703125" style="86" customWidth="1"/>
    <col min="12809" max="12809" width="14" style="86" customWidth="1"/>
    <col min="12810" max="12810" width="14.140625" style="86" customWidth="1"/>
    <col min="12811" max="12811" width="13.85546875" style="86" customWidth="1"/>
    <col min="12812" max="12812" width="13.7109375" style="86" customWidth="1"/>
    <col min="12813" max="12814" width="13.85546875" style="86" customWidth="1"/>
    <col min="12815" max="12815" width="17.28515625" style="86" customWidth="1"/>
    <col min="12816" max="12816" width="15.5703125" style="86" customWidth="1"/>
    <col min="12817" max="12817" width="9.85546875" style="86" customWidth="1"/>
    <col min="12818" max="12818" width="10.140625" style="86" bestFit="1" customWidth="1"/>
    <col min="12819" max="12820" width="9.140625" style="86"/>
    <col min="12821" max="12822" width="9.140625" style="86" customWidth="1"/>
    <col min="12823" max="13056" width="9.140625" style="86"/>
    <col min="13057" max="13057" width="10.5703125" style="86" customWidth="1"/>
    <col min="13058" max="13058" width="74.140625" style="86" customWidth="1"/>
    <col min="13059" max="13059" width="21.140625" style="86" customWidth="1"/>
    <col min="13060" max="13060" width="13.85546875" style="86" customWidth="1"/>
    <col min="13061" max="13061" width="16.5703125" style="86" customWidth="1"/>
    <col min="13062" max="13063" width="15.7109375" style="86" customWidth="1"/>
    <col min="13064" max="13064" width="13.5703125" style="86" customWidth="1"/>
    <col min="13065" max="13065" width="14" style="86" customWidth="1"/>
    <col min="13066" max="13066" width="14.140625" style="86" customWidth="1"/>
    <col min="13067" max="13067" width="13.85546875" style="86" customWidth="1"/>
    <col min="13068" max="13068" width="13.7109375" style="86" customWidth="1"/>
    <col min="13069" max="13070" width="13.85546875" style="86" customWidth="1"/>
    <col min="13071" max="13071" width="17.28515625" style="86" customWidth="1"/>
    <col min="13072" max="13072" width="15.5703125" style="86" customWidth="1"/>
    <col min="13073" max="13073" width="9.85546875" style="86" customWidth="1"/>
    <col min="13074" max="13074" width="10.140625" style="86" bestFit="1" customWidth="1"/>
    <col min="13075" max="13076" width="9.140625" style="86"/>
    <col min="13077" max="13078" width="9.140625" style="86" customWidth="1"/>
    <col min="13079" max="13312" width="9.140625" style="86"/>
    <col min="13313" max="13313" width="10.5703125" style="86" customWidth="1"/>
    <col min="13314" max="13314" width="74.140625" style="86" customWidth="1"/>
    <col min="13315" max="13315" width="21.140625" style="86" customWidth="1"/>
    <col min="13316" max="13316" width="13.85546875" style="86" customWidth="1"/>
    <col min="13317" max="13317" width="16.5703125" style="86" customWidth="1"/>
    <col min="13318" max="13319" width="15.7109375" style="86" customWidth="1"/>
    <col min="13320" max="13320" width="13.5703125" style="86" customWidth="1"/>
    <col min="13321" max="13321" width="14" style="86" customWidth="1"/>
    <col min="13322" max="13322" width="14.140625" style="86" customWidth="1"/>
    <col min="13323" max="13323" width="13.85546875" style="86" customWidth="1"/>
    <col min="13324" max="13324" width="13.7109375" style="86" customWidth="1"/>
    <col min="13325" max="13326" width="13.85546875" style="86" customWidth="1"/>
    <col min="13327" max="13327" width="17.28515625" style="86" customWidth="1"/>
    <col min="13328" max="13328" width="15.5703125" style="86" customWidth="1"/>
    <col min="13329" max="13329" width="9.85546875" style="86" customWidth="1"/>
    <col min="13330" max="13330" width="10.140625" style="86" bestFit="1" customWidth="1"/>
    <col min="13331" max="13332" width="9.140625" style="86"/>
    <col min="13333" max="13334" width="9.140625" style="86" customWidth="1"/>
    <col min="13335" max="13568" width="9.140625" style="86"/>
    <col min="13569" max="13569" width="10.5703125" style="86" customWidth="1"/>
    <col min="13570" max="13570" width="74.140625" style="86" customWidth="1"/>
    <col min="13571" max="13571" width="21.140625" style="86" customWidth="1"/>
    <col min="13572" max="13572" width="13.85546875" style="86" customWidth="1"/>
    <col min="13573" max="13573" width="16.5703125" style="86" customWidth="1"/>
    <col min="13574" max="13575" width="15.7109375" style="86" customWidth="1"/>
    <col min="13576" max="13576" width="13.5703125" style="86" customWidth="1"/>
    <col min="13577" max="13577" width="14" style="86" customWidth="1"/>
    <col min="13578" max="13578" width="14.140625" style="86" customWidth="1"/>
    <col min="13579" max="13579" width="13.85546875" style="86" customWidth="1"/>
    <col min="13580" max="13580" width="13.7109375" style="86" customWidth="1"/>
    <col min="13581" max="13582" width="13.85546875" style="86" customWidth="1"/>
    <col min="13583" max="13583" width="17.28515625" style="86" customWidth="1"/>
    <col min="13584" max="13584" width="15.5703125" style="86" customWidth="1"/>
    <col min="13585" max="13585" width="9.85546875" style="86" customWidth="1"/>
    <col min="13586" max="13586" width="10.140625" style="86" bestFit="1" customWidth="1"/>
    <col min="13587" max="13588" width="9.140625" style="86"/>
    <col min="13589" max="13590" width="9.140625" style="86" customWidth="1"/>
    <col min="13591" max="13824" width="9.140625" style="86"/>
    <col min="13825" max="13825" width="10.5703125" style="86" customWidth="1"/>
    <col min="13826" max="13826" width="74.140625" style="86" customWidth="1"/>
    <col min="13827" max="13827" width="21.140625" style="86" customWidth="1"/>
    <col min="13828" max="13828" width="13.85546875" style="86" customWidth="1"/>
    <col min="13829" max="13829" width="16.5703125" style="86" customWidth="1"/>
    <col min="13830" max="13831" width="15.7109375" style="86" customWidth="1"/>
    <col min="13832" max="13832" width="13.5703125" style="86" customWidth="1"/>
    <col min="13833" max="13833" width="14" style="86" customWidth="1"/>
    <col min="13834" max="13834" width="14.140625" style="86" customWidth="1"/>
    <col min="13835" max="13835" width="13.85546875" style="86" customWidth="1"/>
    <col min="13836" max="13836" width="13.7109375" style="86" customWidth="1"/>
    <col min="13837" max="13838" width="13.85546875" style="86" customWidth="1"/>
    <col min="13839" max="13839" width="17.28515625" style="86" customWidth="1"/>
    <col min="13840" max="13840" width="15.5703125" style="86" customWidth="1"/>
    <col min="13841" max="13841" width="9.85546875" style="86" customWidth="1"/>
    <col min="13842" max="13842" width="10.140625" style="86" bestFit="1" customWidth="1"/>
    <col min="13843" max="13844" width="9.140625" style="86"/>
    <col min="13845" max="13846" width="9.140625" style="86" customWidth="1"/>
    <col min="13847" max="14080" width="9.140625" style="86"/>
    <col min="14081" max="14081" width="10.5703125" style="86" customWidth="1"/>
    <col min="14082" max="14082" width="74.140625" style="86" customWidth="1"/>
    <col min="14083" max="14083" width="21.140625" style="86" customWidth="1"/>
    <col min="14084" max="14084" width="13.85546875" style="86" customWidth="1"/>
    <col min="14085" max="14085" width="16.5703125" style="86" customWidth="1"/>
    <col min="14086" max="14087" width="15.7109375" style="86" customWidth="1"/>
    <col min="14088" max="14088" width="13.5703125" style="86" customWidth="1"/>
    <col min="14089" max="14089" width="14" style="86" customWidth="1"/>
    <col min="14090" max="14090" width="14.140625" style="86" customWidth="1"/>
    <col min="14091" max="14091" width="13.85546875" style="86" customWidth="1"/>
    <col min="14092" max="14092" width="13.7109375" style="86" customWidth="1"/>
    <col min="14093" max="14094" width="13.85546875" style="86" customWidth="1"/>
    <col min="14095" max="14095" width="17.28515625" style="86" customWidth="1"/>
    <col min="14096" max="14096" width="15.5703125" style="86" customWidth="1"/>
    <col min="14097" max="14097" width="9.85546875" style="86" customWidth="1"/>
    <col min="14098" max="14098" width="10.140625" style="86" bestFit="1" customWidth="1"/>
    <col min="14099" max="14100" width="9.140625" style="86"/>
    <col min="14101" max="14102" width="9.140625" style="86" customWidth="1"/>
    <col min="14103" max="14336" width="9.140625" style="86"/>
    <col min="14337" max="14337" width="10.5703125" style="86" customWidth="1"/>
    <col min="14338" max="14338" width="74.140625" style="86" customWidth="1"/>
    <col min="14339" max="14339" width="21.140625" style="86" customWidth="1"/>
    <col min="14340" max="14340" width="13.85546875" style="86" customWidth="1"/>
    <col min="14341" max="14341" width="16.5703125" style="86" customWidth="1"/>
    <col min="14342" max="14343" width="15.7109375" style="86" customWidth="1"/>
    <col min="14344" max="14344" width="13.5703125" style="86" customWidth="1"/>
    <col min="14345" max="14345" width="14" style="86" customWidth="1"/>
    <col min="14346" max="14346" width="14.140625" style="86" customWidth="1"/>
    <col min="14347" max="14347" width="13.85546875" style="86" customWidth="1"/>
    <col min="14348" max="14348" width="13.7109375" style="86" customWidth="1"/>
    <col min="14349" max="14350" width="13.85546875" style="86" customWidth="1"/>
    <col min="14351" max="14351" width="17.28515625" style="86" customWidth="1"/>
    <col min="14352" max="14352" width="15.5703125" style="86" customWidth="1"/>
    <col min="14353" max="14353" width="9.85546875" style="86" customWidth="1"/>
    <col min="14354" max="14354" width="10.140625" style="86" bestFit="1" customWidth="1"/>
    <col min="14355" max="14356" width="9.140625" style="86"/>
    <col min="14357" max="14358" width="9.140625" style="86" customWidth="1"/>
    <col min="14359" max="14592" width="9.140625" style="86"/>
    <col min="14593" max="14593" width="10.5703125" style="86" customWidth="1"/>
    <col min="14594" max="14594" width="74.140625" style="86" customWidth="1"/>
    <col min="14595" max="14595" width="21.140625" style="86" customWidth="1"/>
    <col min="14596" max="14596" width="13.85546875" style="86" customWidth="1"/>
    <col min="14597" max="14597" width="16.5703125" style="86" customWidth="1"/>
    <col min="14598" max="14599" width="15.7109375" style="86" customWidth="1"/>
    <col min="14600" max="14600" width="13.5703125" style="86" customWidth="1"/>
    <col min="14601" max="14601" width="14" style="86" customWidth="1"/>
    <col min="14602" max="14602" width="14.140625" style="86" customWidth="1"/>
    <col min="14603" max="14603" width="13.85546875" style="86" customWidth="1"/>
    <col min="14604" max="14604" width="13.7109375" style="86" customWidth="1"/>
    <col min="14605" max="14606" width="13.85546875" style="86" customWidth="1"/>
    <col min="14607" max="14607" width="17.28515625" style="86" customWidth="1"/>
    <col min="14608" max="14608" width="15.5703125" style="86" customWidth="1"/>
    <col min="14609" max="14609" width="9.85546875" style="86" customWidth="1"/>
    <col min="14610" max="14610" width="10.140625" style="86" bestFit="1" customWidth="1"/>
    <col min="14611" max="14612" width="9.140625" style="86"/>
    <col min="14613" max="14614" width="9.140625" style="86" customWidth="1"/>
    <col min="14615" max="14848" width="9.140625" style="86"/>
    <col min="14849" max="14849" width="10.5703125" style="86" customWidth="1"/>
    <col min="14850" max="14850" width="74.140625" style="86" customWidth="1"/>
    <col min="14851" max="14851" width="21.140625" style="86" customWidth="1"/>
    <col min="14852" max="14852" width="13.85546875" style="86" customWidth="1"/>
    <col min="14853" max="14853" width="16.5703125" style="86" customWidth="1"/>
    <col min="14854" max="14855" width="15.7109375" style="86" customWidth="1"/>
    <col min="14856" max="14856" width="13.5703125" style="86" customWidth="1"/>
    <col min="14857" max="14857" width="14" style="86" customWidth="1"/>
    <col min="14858" max="14858" width="14.140625" style="86" customWidth="1"/>
    <col min="14859" max="14859" width="13.85546875" style="86" customWidth="1"/>
    <col min="14860" max="14860" width="13.7109375" style="86" customWidth="1"/>
    <col min="14861" max="14862" width="13.85546875" style="86" customWidth="1"/>
    <col min="14863" max="14863" width="17.28515625" style="86" customWidth="1"/>
    <col min="14864" max="14864" width="15.5703125" style="86" customWidth="1"/>
    <col min="14865" max="14865" width="9.85546875" style="86" customWidth="1"/>
    <col min="14866" max="14866" width="10.140625" style="86" bestFit="1" customWidth="1"/>
    <col min="14867" max="14868" width="9.140625" style="86"/>
    <col min="14869" max="14870" width="9.140625" style="86" customWidth="1"/>
    <col min="14871" max="15104" width="9.140625" style="86"/>
    <col min="15105" max="15105" width="10.5703125" style="86" customWidth="1"/>
    <col min="15106" max="15106" width="74.140625" style="86" customWidth="1"/>
    <col min="15107" max="15107" width="21.140625" style="86" customWidth="1"/>
    <col min="15108" max="15108" width="13.85546875" style="86" customWidth="1"/>
    <col min="15109" max="15109" width="16.5703125" style="86" customWidth="1"/>
    <col min="15110" max="15111" width="15.7109375" style="86" customWidth="1"/>
    <col min="15112" max="15112" width="13.5703125" style="86" customWidth="1"/>
    <col min="15113" max="15113" width="14" style="86" customWidth="1"/>
    <col min="15114" max="15114" width="14.140625" style="86" customWidth="1"/>
    <col min="15115" max="15115" width="13.85546875" style="86" customWidth="1"/>
    <col min="15116" max="15116" width="13.7109375" style="86" customWidth="1"/>
    <col min="15117" max="15118" width="13.85546875" style="86" customWidth="1"/>
    <col min="15119" max="15119" width="17.28515625" style="86" customWidth="1"/>
    <col min="15120" max="15120" width="15.5703125" style="86" customWidth="1"/>
    <col min="15121" max="15121" width="9.85546875" style="86" customWidth="1"/>
    <col min="15122" max="15122" width="10.140625" style="86" bestFit="1" customWidth="1"/>
    <col min="15123" max="15124" width="9.140625" style="86"/>
    <col min="15125" max="15126" width="9.140625" style="86" customWidth="1"/>
    <col min="15127" max="15360" width="9.140625" style="86"/>
    <col min="15361" max="15361" width="10.5703125" style="86" customWidth="1"/>
    <col min="15362" max="15362" width="74.140625" style="86" customWidth="1"/>
    <col min="15363" max="15363" width="21.140625" style="86" customWidth="1"/>
    <col min="15364" max="15364" width="13.85546875" style="86" customWidth="1"/>
    <col min="15365" max="15365" width="16.5703125" style="86" customWidth="1"/>
    <col min="15366" max="15367" width="15.7109375" style="86" customWidth="1"/>
    <col min="15368" max="15368" width="13.5703125" style="86" customWidth="1"/>
    <col min="15369" max="15369" width="14" style="86" customWidth="1"/>
    <col min="15370" max="15370" width="14.140625" style="86" customWidth="1"/>
    <col min="15371" max="15371" width="13.85546875" style="86" customWidth="1"/>
    <col min="15372" max="15372" width="13.7109375" style="86" customWidth="1"/>
    <col min="15373" max="15374" width="13.85546875" style="86" customWidth="1"/>
    <col min="15375" max="15375" width="17.28515625" style="86" customWidth="1"/>
    <col min="15376" max="15376" width="15.5703125" style="86" customWidth="1"/>
    <col min="15377" max="15377" width="9.85546875" style="86" customWidth="1"/>
    <col min="15378" max="15378" width="10.140625" style="86" bestFit="1" customWidth="1"/>
    <col min="15379" max="15380" width="9.140625" style="86"/>
    <col min="15381" max="15382" width="9.140625" style="86" customWidth="1"/>
    <col min="15383" max="15616" width="9.140625" style="86"/>
    <col min="15617" max="15617" width="10.5703125" style="86" customWidth="1"/>
    <col min="15618" max="15618" width="74.140625" style="86" customWidth="1"/>
    <col min="15619" max="15619" width="21.140625" style="86" customWidth="1"/>
    <col min="15620" max="15620" width="13.85546875" style="86" customWidth="1"/>
    <col min="15621" max="15621" width="16.5703125" style="86" customWidth="1"/>
    <col min="15622" max="15623" width="15.7109375" style="86" customWidth="1"/>
    <col min="15624" max="15624" width="13.5703125" style="86" customWidth="1"/>
    <col min="15625" max="15625" width="14" style="86" customWidth="1"/>
    <col min="15626" max="15626" width="14.140625" style="86" customWidth="1"/>
    <col min="15627" max="15627" width="13.85546875" style="86" customWidth="1"/>
    <col min="15628" max="15628" width="13.7109375" style="86" customWidth="1"/>
    <col min="15629" max="15630" width="13.85546875" style="86" customWidth="1"/>
    <col min="15631" max="15631" width="17.28515625" style="86" customWidth="1"/>
    <col min="15632" max="15632" width="15.5703125" style="86" customWidth="1"/>
    <col min="15633" max="15633" width="9.85546875" style="86" customWidth="1"/>
    <col min="15634" max="15634" width="10.140625" style="86" bestFit="1" customWidth="1"/>
    <col min="15635" max="15636" width="9.140625" style="86"/>
    <col min="15637" max="15638" width="9.140625" style="86" customWidth="1"/>
    <col min="15639" max="15872" width="9.140625" style="86"/>
    <col min="15873" max="15873" width="10.5703125" style="86" customWidth="1"/>
    <col min="15874" max="15874" width="74.140625" style="86" customWidth="1"/>
    <col min="15875" max="15875" width="21.140625" style="86" customWidth="1"/>
    <col min="15876" max="15876" width="13.85546875" style="86" customWidth="1"/>
    <col min="15877" max="15877" width="16.5703125" style="86" customWidth="1"/>
    <col min="15878" max="15879" width="15.7109375" style="86" customWidth="1"/>
    <col min="15880" max="15880" width="13.5703125" style="86" customWidth="1"/>
    <col min="15881" max="15881" width="14" style="86" customWidth="1"/>
    <col min="15882" max="15882" width="14.140625" style="86" customWidth="1"/>
    <col min="15883" max="15883" width="13.85546875" style="86" customWidth="1"/>
    <col min="15884" max="15884" width="13.7109375" style="86" customWidth="1"/>
    <col min="15885" max="15886" width="13.85546875" style="86" customWidth="1"/>
    <col min="15887" max="15887" width="17.28515625" style="86" customWidth="1"/>
    <col min="15888" max="15888" width="15.5703125" style="86" customWidth="1"/>
    <col min="15889" max="15889" width="9.85546875" style="86" customWidth="1"/>
    <col min="15890" max="15890" width="10.140625" style="86" bestFit="1" customWidth="1"/>
    <col min="15891" max="15892" width="9.140625" style="86"/>
    <col min="15893" max="15894" width="9.140625" style="86" customWidth="1"/>
    <col min="15895" max="16128" width="9.140625" style="86"/>
    <col min="16129" max="16129" width="10.5703125" style="86" customWidth="1"/>
    <col min="16130" max="16130" width="74.140625" style="86" customWidth="1"/>
    <col min="16131" max="16131" width="21.140625" style="86" customWidth="1"/>
    <col min="16132" max="16132" width="13.85546875" style="86" customWidth="1"/>
    <col min="16133" max="16133" width="16.5703125" style="86" customWidth="1"/>
    <col min="16134" max="16135" width="15.7109375" style="86" customWidth="1"/>
    <col min="16136" max="16136" width="13.5703125" style="86" customWidth="1"/>
    <col min="16137" max="16137" width="14" style="86" customWidth="1"/>
    <col min="16138" max="16138" width="14.140625" style="86" customWidth="1"/>
    <col min="16139" max="16139" width="13.85546875" style="86" customWidth="1"/>
    <col min="16140" max="16140" width="13.7109375" style="86" customWidth="1"/>
    <col min="16141" max="16142" width="13.85546875" style="86" customWidth="1"/>
    <col min="16143" max="16143" width="17.28515625" style="86" customWidth="1"/>
    <col min="16144" max="16144" width="15.5703125" style="86" customWidth="1"/>
    <col min="16145" max="16145" width="9.85546875" style="86" customWidth="1"/>
    <col min="16146" max="16146" width="10.140625" style="86" bestFit="1" customWidth="1"/>
    <col min="16147" max="16148" width="9.140625" style="86"/>
    <col min="16149" max="16150" width="9.140625" style="86" customWidth="1"/>
    <col min="16151" max="16384" width="9.140625" style="86"/>
  </cols>
  <sheetData>
    <row r="1" spans="1:18" s="1" customFormat="1" ht="18.75" customHeight="1">
      <c r="Q1" s="82"/>
    </row>
    <row r="2" spans="1:18" s="1" customFormat="1">
      <c r="Q2" s="82"/>
    </row>
    <row r="3" spans="1:18" s="1" customFormat="1">
      <c r="L3" s="83"/>
      <c r="Q3" s="82"/>
    </row>
    <row r="4" spans="1:18" s="1" customFormat="1">
      <c r="L4" s="83"/>
      <c r="Q4" s="82"/>
    </row>
    <row r="5" spans="1:18" s="1" customFormat="1">
      <c r="Q5" s="82"/>
    </row>
    <row r="6" spans="1:18" s="1" customFormat="1" ht="12.75" customHeight="1">
      <c r="A6" s="395" t="s">
        <v>44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  <c r="Q6" s="13"/>
    </row>
    <row r="7" spans="1:18" s="1" customFormat="1" ht="11.25" customHeight="1">
      <c r="A7" s="396" t="s">
        <v>45</v>
      </c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84"/>
    </row>
    <row r="8" spans="1:18" s="1" customFormat="1" ht="11.25" customHeight="1">
      <c r="C8" s="397" t="s">
        <v>46</v>
      </c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</row>
    <row r="9" spans="1:18" s="1" customFormat="1" ht="11.25" customHeight="1">
      <c r="A9" s="395" t="s">
        <v>47</v>
      </c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395"/>
      <c r="Q9" s="13"/>
    </row>
    <row r="10" spans="1:18" s="1" customFormat="1" ht="12" customHeight="1">
      <c r="A10" s="398" t="s">
        <v>48</v>
      </c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85"/>
    </row>
    <row r="11" spans="1:18" ht="11.25" customHeight="1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9"/>
      <c r="P11" s="87"/>
    </row>
    <row r="12" spans="1:18" ht="16.5" customHeight="1">
      <c r="B12" s="91" t="s">
        <v>49</v>
      </c>
      <c r="C12" s="92"/>
      <c r="D12" s="92"/>
      <c r="E12" s="92"/>
      <c r="F12" s="92"/>
      <c r="G12" s="92"/>
      <c r="H12" s="92"/>
      <c r="I12" s="92"/>
      <c r="J12" s="92"/>
      <c r="K12" s="93"/>
      <c r="L12" s="93"/>
      <c r="M12" s="93"/>
      <c r="N12" s="94"/>
      <c r="O12" s="95"/>
      <c r="P12" s="96">
        <v>1</v>
      </c>
    </row>
    <row r="13" spans="1:18" s="1" customFormat="1">
      <c r="B13" s="97" t="s">
        <v>50</v>
      </c>
      <c r="C13" s="98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/>
      <c r="P13" s="101"/>
      <c r="Q13" s="82"/>
      <c r="R13" s="83"/>
    </row>
    <row r="14" spans="1:18" s="1" customFormat="1" ht="11.25" customHeight="1">
      <c r="B14" s="102"/>
      <c r="C14" s="103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5"/>
      <c r="Q14" s="82"/>
    </row>
    <row r="15" spans="1:18" s="1" customFormat="1" ht="12.75" customHeight="1">
      <c r="B15" s="102"/>
      <c r="C15" s="106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8"/>
      <c r="P15" s="390" t="s">
        <v>51</v>
      </c>
      <c r="Q15" s="82"/>
    </row>
    <row r="16" spans="1:18" s="1" customFormat="1" ht="37.5" customHeight="1">
      <c r="B16" s="102"/>
      <c r="C16" s="97" t="s">
        <v>52</v>
      </c>
      <c r="D16" s="97" t="s">
        <v>53</v>
      </c>
      <c r="E16" s="97" t="s">
        <v>54</v>
      </c>
      <c r="F16" s="97" t="s">
        <v>55</v>
      </c>
      <c r="G16" s="97" t="s">
        <v>56</v>
      </c>
      <c r="H16" s="97" t="s">
        <v>57</v>
      </c>
      <c r="I16" s="97" t="s">
        <v>58</v>
      </c>
      <c r="J16" s="97" t="s">
        <v>59</v>
      </c>
      <c r="K16" s="97" t="s">
        <v>60</v>
      </c>
      <c r="L16" s="97" t="s">
        <v>61</v>
      </c>
      <c r="M16" s="97" t="s">
        <v>62</v>
      </c>
      <c r="N16" s="97" t="s">
        <v>63</v>
      </c>
      <c r="O16" s="390" t="s">
        <v>64</v>
      </c>
      <c r="P16" s="391"/>
      <c r="Q16" s="82"/>
    </row>
    <row r="17" spans="2:17" ht="19.5" customHeight="1">
      <c r="B17" s="103"/>
      <c r="C17" s="109">
        <v>45292</v>
      </c>
      <c r="D17" s="109">
        <v>45323</v>
      </c>
      <c r="E17" s="109">
        <v>45352</v>
      </c>
      <c r="F17" s="109">
        <v>45383</v>
      </c>
      <c r="G17" s="109">
        <v>45413</v>
      </c>
      <c r="H17" s="109">
        <v>45444</v>
      </c>
      <c r="I17" s="109">
        <v>45474</v>
      </c>
      <c r="J17" s="109">
        <v>45505</v>
      </c>
      <c r="K17" s="109">
        <v>45536</v>
      </c>
      <c r="L17" s="109">
        <v>45566</v>
      </c>
      <c r="M17" s="109">
        <v>45597</v>
      </c>
      <c r="N17" s="109">
        <v>45627</v>
      </c>
      <c r="O17" s="392"/>
      <c r="P17" s="110" t="s">
        <v>65</v>
      </c>
      <c r="Q17" s="111"/>
    </row>
    <row r="18" spans="2:17" s="112" customFormat="1" ht="11.25" customHeight="1">
      <c r="B18" s="113" t="s">
        <v>66</v>
      </c>
      <c r="C18" s="114">
        <f t="shared" ref="C18:N18" si="0">C19+C22</f>
        <v>109501139.47999999</v>
      </c>
      <c r="D18" s="114">
        <f t="shared" si="0"/>
        <v>102843637.90000001</v>
      </c>
      <c r="E18" s="114">
        <f t="shared" si="0"/>
        <v>98680507.700000003</v>
      </c>
      <c r="F18" s="114">
        <f t="shared" si="0"/>
        <v>106425292.55</v>
      </c>
      <c r="G18" s="114">
        <f t="shared" si="0"/>
        <v>119789832.66999999</v>
      </c>
      <c r="H18" s="114">
        <f t="shared" si="0"/>
        <v>115463940.34</v>
      </c>
      <c r="I18" s="114">
        <f t="shared" si="0"/>
        <v>107435539.36</v>
      </c>
      <c r="J18" s="114">
        <f t="shared" si="0"/>
        <v>111675690.40000001</v>
      </c>
      <c r="K18" s="114">
        <f t="shared" si="0"/>
        <v>117852307.57000001</v>
      </c>
      <c r="L18" s="114">
        <f t="shared" si="0"/>
        <v>117660223.34999999</v>
      </c>
      <c r="M18" s="114">
        <f t="shared" si="0"/>
        <v>127496824.78999999</v>
      </c>
      <c r="N18" s="114">
        <f t="shared" si="0"/>
        <v>172431559.81999999</v>
      </c>
      <c r="O18" s="114">
        <f>O19+O22</f>
        <v>1407256495.9300001</v>
      </c>
      <c r="P18" s="114">
        <f>P19+P22</f>
        <v>31530644.670000002</v>
      </c>
      <c r="Q18" s="115"/>
    </row>
    <row r="19" spans="2:17" s="112" customFormat="1" ht="11.25" customHeight="1">
      <c r="B19" s="116" t="s">
        <v>67</v>
      </c>
      <c r="C19" s="117">
        <f t="shared" ref="C19:P19" si="1">C20+C21</f>
        <v>76325682.469999999</v>
      </c>
      <c r="D19" s="117">
        <f t="shared" si="1"/>
        <v>71743280.359999999</v>
      </c>
      <c r="E19" s="117">
        <f t="shared" si="1"/>
        <v>66617740.390000001</v>
      </c>
      <c r="F19" s="117">
        <f t="shared" si="1"/>
        <v>74386015.140000001</v>
      </c>
      <c r="G19" s="117">
        <f t="shared" si="1"/>
        <v>84591960.269999996</v>
      </c>
      <c r="H19" s="117">
        <f t="shared" si="1"/>
        <v>82554622.969999999</v>
      </c>
      <c r="I19" s="117">
        <f t="shared" si="1"/>
        <v>73941714.159999996</v>
      </c>
      <c r="J19" s="117">
        <f t="shared" si="1"/>
        <v>78604352.850000009</v>
      </c>
      <c r="K19" s="117">
        <f t="shared" si="1"/>
        <v>84661546.99000001</v>
      </c>
      <c r="L19" s="117">
        <f t="shared" si="1"/>
        <v>82763501.219999999</v>
      </c>
      <c r="M19" s="117">
        <f t="shared" si="1"/>
        <v>92722337.86999999</v>
      </c>
      <c r="N19" s="117">
        <f t="shared" si="1"/>
        <v>130739119.98999999</v>
      </c>
      <c r="O19" s="117">
        <f>O20+O21</f>
        <v>999651874.68000007</v>
      </c>
      <c r="P19" s="117">
        <f t="shared" si="1"/>
        <v>31530644.670000002</v>
      </c>
      <c r="Q19" s="118"/>
    </row>
    <row r="20" spans="2:17" s="119" customFormat="1" ht="13.5" customHeight="1">
      <c r="B20" s="120" t="s">
        <v>68</v>
      </c>
      <c r="C20" s="121">
        <v>68394488.980000004</v>
      </c>
      <c r="D20" s="121">
        <v>63428268.549999997</v>
      </c>
      <c r="E20" s="122">
        <v>58919590.479999997</v>
      </c>
      <c r="F20" s="121">
        <v>66668491.310000002</v>
      </c>
      <c r="G20" s="122">
        <v>75716497.170000002</v>
      </c>
      <c r="H20" s="121">
        <v>74417720.950000003</v>
      </c>
      <c r="I20" s="122">
        <v>66002733.350000001</v>
      </c>
      <c r="J20" s="123">
        <v>70681051.150000006</v>
      </c>
      <c r="K20" s="123">
        <v>76935905.480000004</v>
      </c>
      <c r="L20" s="123">
        <v>74721865.370000005</v>
      </c>
      <c r="M20" s="124">
        <v>84177890.379999995</v>
      </c>
      <c r="N20" s="124">
        <v>114992405.08</v>
      </c>
      <c r="O20" s="125">
        <f>SUM(C20:N20)</f>
        <v>895056908.25000012</v>
      </c>
      <c r="P20" s="125">
        <v>30259712.91</v>
      </c>
      <c r="Q20" s="126"/>
    </row>
    <row r="21" spans="2:17" s="119" customFormat="1" ht="11.25" customHeight="1">
      <c r="B21" s="120" t="s">
        <v>69</v>
      </c>
      <c r="C21" s="121">
        <v>7931193.4900000002</v>
      </c>
      <c r="D21" s="121">
        <v>8315011.8099999996</v>
      </c>
      <c r="E21" s="122">
        <v>7698149.9100000001</v>
      </c>
      <c r="F21" s="121">
        <v>7717523.8300000001</v>
      </c>
      <c r="G21" s="122">
        <v>8875463.0999999996</v>
      </c>
      <c r="H21" s="121">
        <v>8136902.0199999996</v>
      </c>
      <c r="I21" s="122">
        <v>7938980.8099999996</v>
      </c>
      <c r="J21" s="123">
        <v>7923301.7000000002</v>
      </c>
      <c r="K21" s="123">
        <v>7725641.5099999998</v>
      </c>
      <c r="L21" s="123">
        <v>8041635.8499999996</v>
      </c>
      <c r="M21" s="127">
        <v>8544447.4900000002</v>
      </c>
      <c r="N21" s="127">
        <v>15746714.91</v>
      </c>
      <c r="O21" s="125">
        <f>SUM(C21:N21)</f>
        <v>104594966.42999999</v>
      </c>
      <c r="P21" s="125">
        <v>1270931.76</v>
      </c>
      <c r="Q21" s="126"/>
    </row>
    <row r="22" spans="2:17" s="128" customFormat="1" ht="11.25" customHeight="1">
      <c r="B22" s="129" t="s">
        <v>70</v>
      </c>
      <c r="C22" s="130">
        <f t="shared" ref="C22:N22" si="2">C23+C24+C25+C26</f>
        <v>33175457.009999998</v>
      </c>
      <c r="D22" s="130">
        <f t="shared" si="2"/>
        <v>31100357.539999999</v>
      </c>
      <c r="E22" s="130">
        <f t="shared" si="2"/>
        <v>32062767.310000002</v>
      </c>
      <c r="F22" s="130">
        <f t="shared" si="2"/>
        <v>32039277.41</v>
      </c>
      <c r="G22" s="130">
        <f t="shared" si="2"/>
        <v>35197872.399999999</v>
      </c>
      <c r="H22" s="130">
        <f t="shared" si="2"/>
        <v>32909317.369999997</v>
      </c>
      <c r="I22" s="130">
        <f t="shared" si="2"/>
        <v>33493825.200000003</v>
      </c>
      <c r="J22" s="130">
        <f t="shared" si="2"/>
        <v>33071337.550000001</v>
      </c>
      <c r="K22" s="130">
        <f t="shared" si="2"/>
        <v>33190760.579999998</v>
      </c>
      <c r="L22" s="130">
        <f t="shared" si="2"/>
        <v>34896722.130000003</v>
      </c>
      <c r="M22" s="130">
        <f t="shared" si="2"/>
        <v>34774486.920000002</v>
      </c>
      <c r="N22" s="130">
        <f t="shared" si="2"/>
        <v>41692439.830000006</v>
      </c>
      <c r="O22" s="131">
        <f>O23+O24</f>
        <v>407604621.25</v>
      </c>
      <c r="P22" s="130">
        <f>P23+P24+P25+P26</f>
        <v>0</v>
      </c>
      <c r="Q22" s="126"/>
    </row>
    <row r="23" spans="2:17" ht="11.25" customHeight="1">
      <c r="B23" s="120" t="s">
        <v>71</v>
      </c>
      <c r="C23" s="132">
        <v>27176034.02</v>
      </c>
      <c r="D23" s="133">
        <v>25300175.219999999</v>
      </c>
      <c r="E23" s="134">
        <v>26317506.600000001</v>
      </c>
      <c r="F23" s="133">
        <v>26210429.210000001</v>
      </c>
      <c r="G23" s="134">
        <v>29332413.059999999</v>
      </c>
      <c r="H23" s="133">
        <v>27210803.77</v>
      </c>
      <c r="I23" s="133">
        <v>27326365.850000001</v>
      </c>
      <c r="J23" s="134">
        <v>27253093.670000002</v>
      </c>
      <c r="K23" s="133">
        <v>27363908.91</v>
      </c>
      <c r="L23" s="134">
        <v>29140304.390000001</v>
      </c>
      <c r="M23" s="133">
        <v>29036725.600000001</v>
      </c>
      <c r="N23" s="134">
        <v>34552979.450000003</v>
      </c>
      <c r="O23" s="133">
        <v>336220739.75</v>
      </c>
      <c r="P23" s="125">
        <v>0</v>
      </c>
      <c r="Q23" s="126"/>
    </row>
    <row r="24" spans="2:17" ht="11.25" customHeight="1">
      <c r="B24" s="120" t="s">
        <v>72</v>
      </c>
      <c r="C24" s="132">
        <v>5999422.9900000002</v>
      </c>
      <c r="D24" s="133">
        <v>5800182.3200000003</v>
      </c>
      <c r="E24" s="134">
        <v>5745260.71</v>
      </c>
      <c r="F24" s="133">
        <v>5828848.2000000002</v>
      </c>
      <c r="G24" s="134">
        <v>5865459.3399999999</v>
      </c>
      <c r="H24" s="133">
        <v>5698513.5999999996</v>
      </c>
      <c r="I24" s="133">
        <v>6167459.3499999996</v>
      </c>
      <c r="J24" s="134">
        <v>5818243.8799999999</v>
      </c>
      <c r="K24" s="133">
        <v>5826851.6699999999</v>
      </c>
      <c r="L24" s="134">
        <v>5756417.7400000002</v>
      </c>
      <c r="M24" s="133">
        <v>5737761.3200000003</v>
      </c>
      <c r="N24" s="134">
        <v>7139460.3799999999</v>
      </c>
      <c r="O24" s="133">
        <v>71383881.5</v>
      </c>
      <c r="P24" s="125">
        <v>0</v>
      </c>
      <c r="Q24" s="126"/>
    </row>
    <row r="25" spans="2:17" ht="21.75" customHeight="1">
      <c r="B25" s="135" t="s">
        <v>73</v>
      </c>
      <c r="C25" s="125">
        <v>0</v>
      </c>
      <c r="D25" s="125">
        <v>0</v>
      </c>
      <c r="E25" s="88">
        <v>0</v>
      </c>
      <c r="F25" s="125">
        <v>0</v>
      </c>
      <c r="G25" s="88">
        <v>0</v>
      </c>
      <c r="H25" s="125">
        <v>0</v>
      </c>
      <c r="I25" s="88">
        <v>0</v>
      </c>
      <c r="J25" s="125">
        <v>0</v>
      </c>
      <c r="K25" s="88">
        <v>0</v>
      </c>
      <c r="L25" s="125">
        <v>0</v>
      </c>
      <c r="M25" s="136">
        <v>0</v>
      </c>
      <c r="N25" s="136">
        <v>0</v>
      </c>
      <c r="O25" s="137">
        <v>0</v>
      </c>
      <c r="P25" s="125">
        <v>0</v>
      </c>
    </row>
    <row r="26" spans="2:17" ht="14.25" customHeight="1">
      <c r="B26" s="135" t="s">
        <v>74</v>
      </c>
      <c r="C26" s="125">
        <v>0</v>
      </c>
      <c r="D26" s="125">
        <v>0</v>
      </c>
      <c r="E26" s="88">
        <v>0</v>
      </c>
      <c r="F26" s="125">
        <v>0</v>
      </c>
      <c r="G26" s="88">
        <v>0</v>
      </c>
      <c r="H26" s="125">
        <v>0</v>
      </c>
      <c r="I26" s="88">
        <v>0</v>
      </c>
      <c r="J26" s="125">
        <v>0</v>
      </c>
      <c r="K26" s="88">
        <v>0</v>
      </c>
      <c r="L26" s="125">
        <v>0</v>
      </c>
      <c r="M26" s="136">
        <v>0</v>
      </c>
      <c r="N26" s="136">
        <v>0</v>
      </c>
      <c r="O26" s="125">
        <v>0</v>
      </c>
      <c r="P26" s="125">
        <v>0</v>
      </c>
      <c r="Q26" s="138"/>
    </row>
    <row r="27" spans="2:17" ht="11.25" customHeight="1">
      <c r="B27" s="113" t="s">
        <v>75</v>
      </c>
      <c r="C27" s="130">
        <f t="shared" ref="C27:P27" si="3">C28+C29+C30+C31</f>
        <v>13673564.140000002</v>
      </c>
      <c r="D27" s="130">
        <f t="shared" si="3"/>
        <v>13368294.93</v>
      </c>
      <c r="E27" s="130">
        <f t="shared" si="3"/>
        <v>8055915.9499999993</v>
      </c>
      <c r="F27" s="130">
        <f t="shared" si="3"/>
        <v>29150701.190000001</v>
      </c>
      <c r="G27" s="130">
        <f t="shared" si="3"/>
        <v>31759973.060000002</v>
      </c>
      <c r="H27" s="130">
        <f t="shared" si="3"/>
        <v>16322928.960000001</v>
      </c>
      <c r="I27" s="130">
        <f t="shared" si="3"/>
        <v>12389632.59</v>
      </c>
      <c r="J27" s="130">
        <f t="shared" si="3"/>
        <v>18641989.789999999</v>
      </c>
      <c r="K27" s="130">
        <f t="shared" si="3"/>
        <v>23896962.850000001</v>
      </c>
      <c r="L27" s="130">
        <f t="shared" si="3"/>
        <v>23476527.930000003</v>
      </c>
      <c r="M27" s="130">
        <f t="shared" si="3"/>
        <v>28092567.799999997</v>
      </c>
      <c r="N27" s="130">
        <f t="shared" si="3"/>
        <v>23773494.41</v>
      </c>
      <c r="O27" s="130">
        <f>O28+O29+O30+O31</f>
        <v>242602553.59999999</v>
      </c>
      <c r="P27" s="130">
        <f t="shared" si="3"/>
        <v>21383729.5</v>
      </c>
    </row>
    <row r="28" spans="2:17" ht="11.25" customHeight="1">
      <c r="B28" s="139" t="s">
        <v>76</v>
      </c>
      <c r="C28" s="140">
        <v>4977.47</v>
      </c>
      <c r="D28" s="140">
        <v>5642.68</v>
      </c>
      <c r="E28" s="141">
        <v>21517.11</v>
      </c>
      <c r="F28" s="140">
        <v>49543.79</v>
      </c>
      <c r="G28" s="141">
        <v>55325.66</v>
      </c>
      <c r="H28" s="140">
        <v>108274.32</v>
      </c>
      <c r="I28" s="141">
        <v>112330.59</v>
      </c>
      <c r="J28" s="140">
        <v>129330.25</v>
      </c>
      <c r="K28" s="141">
        <v>122065.84</v>
      </c>
      <c r="L28" s="140">
        <v>124961.38</v>
      </c>
      <c r="M28" s="142">
        <v>197388.23</v>
      </c>
      <c r="N28" s="142">
        <v>197357.06</v>
      </c>
      <c r="O28" s="140">
        <f>SUM(C28:N28)</f>
        <v>1128714.3799999999</v>
      </c>
      <c r="P28" s="125">
        <v>0</v>
      </c>
    </row>
    <row r="29" spans="2:17" ht="11.25" customHeight="1">
      <c r="B29" s="139" t="s">
        <v>77</v>
      </c>
      <c r="C29" s="125">
        <v>0</v>
      </c>
      <c r="D29" s="125">
        <v>0</v>
      </c>
      <c r="E29" s="88">
        <v>0</v>
      </c>
      <c r="F29" s="125">
        <v>0</v>
      </c>
      <c r="G29" s="88">
        <v>0</v>
      </c>
      <c r="H29" s="125">
        <v>0</v>
      </c>
      <c r="I29" s="88">
        <v>0</v>
      </c>
      <c r="J29" s="125">
        <v>0</v>
      </c>
      <c r="K29" s="88">
        <v>0</v>
      </c>
      <c r="L29" s="125">
        <v>0</v>
      </c>
      <c r="M29" s="136">
        <v>0</v>
      </c>
      <c r="N29" s="136">
        <v>0</v>
      </c>
      <c r="O29" s="125">
        <f>SUM(C29:N29)</f>
        <v>0</v>
      </c>
      <c r="P29" s="125">
        <v>0</v>
      </c>
    </row>
    <row r="30" spans="2:17" s="143" customFormat="1" ht="11.25" customHeight="1">
      <c r="B30" s="139" t="s">
        <v>78</v>
      </c>
      <c r="C30" s="144">
        <v>7536313.7100000018</v>
      </c>
      <c r="D30" s="144">
        <v>3360132.52</v>
      </c>
      <c r="E30" s="145">
        <v>-2301481.3600000003</v>
      </c>
      <c r="F30" s="144">
        <v>5860948.6900000004</v>
      </c>
      <c r="G30" s="145">
        <v>18077097.290000003</v>
      </c>
      <c r="H30" s="144">
        <v>4749696.3800000008</v>
      </c>
      <c r="I30" s="145">
        <v>1542298.23</v>
      </c>
      <c r="J30" s="144">
        <v>7732385.3500000006</v>
      </c>
      <c r="K30" s="145">
        <v>13749698.960000003</v>
      </c>
      <c r="L30" s="144">
        <v>12596356.980000002</v>
      </c>
      <c r="M30" s="145">
        <v>17412858.169999998</v>
      </c>
      <c r="N30" s="144">
        <v>8733349.0700000003</v>
      </c>
      <c r="O30" s="146">
        <f>SUM(C30:N30)</f>
        <v>99049653.99000001</v>
      </c>
      <c r="P30" s="125">
        <v>21383729.5</v>
      </c>
      <c r="Q30" s="147"/>
    </row>
    <row r="31" spans="2:17" ht="11.25" customHeight="1">
      <c r="B31" s="139" t="s">
        <v>79</v>
      </c>
      <c r="C31" s="148">
        <v>6132272.9600000009</v>
      </c>
      <c r="D31" s="125">
        <v>10002519.729999999</v>
      </c>
      <c r="E31" s="88">
        <v>10335880.199999999</v>
      </c>
      <c r="F31" s="125">
        <v>23240208.710000001</v>
      </c>
      <c r="G31" s="88">
        <v>13627550.109999999</v>
      </c>
      <c r="H31" s="125">
        <v>11464958.26</v>
      </c>
      <c r="I31" s="88">
        <v>10735003.77</v>
      </c>
      <c r="J31" s="125">
        <v>10780274.189999999</v>
      </c>
      <c r="K31" s="88">
        <v>10025198.050000001</v>
      </c>
      <c r="L31" s="125">
        <v>10755209.57</v>
      </c>
      <c r="M31" s="149">
        <v>10482321.4</v>
      </c>
      <c r="N31" s="150">
        <v>14842788.279999999</v>
      </c>
      <c r="O31" s="125">
        <f>SUM(C31:N31)</f>
        <v>142424185.22999999</v>
      </c>
      <c r="P31" s="125">
        <v>0</v>
      </c>
      <c r="Q31" s="126"/>
    </row>
    <row r="32" spans="2:17" s="112" customFormat="1" ht="11.25" customHeight="1">
      <c r="B32" s="151" t="s">
        <v>80</v>
      </c>
      <c r="C32" s="152">
        <f t="shared" ref="C32:P32" si="4">C18-C27</f>
        <v>95827575.339999989</v>
      </c>
      <c r="D32" s="152">
        <f t="shared" si="4"/>
        <v>89475342.969999999</v>
      </c>
      <c r="E32" s="152">
        <f t="shared" si="4"/>
        <v>90624591.75</v>
      </c>
      <c r="F32" s="152">
        <f t="shared" si="4"/>
        <v>77274591.359999999</v>
      </c>
      <c r="G32" s="152">
        <f t="shared" si="4"/>
        <v>88029859.609999985</v>
      </c>
      <c r="H32" s="152">
        <f t="shared" si="4"/>
        <v>99141011.379999995</v>
      </c>
      <c r="I32" s="152">
        <f t="shared" si="4"/>
        <v>95045906.769999996</v>
      </c>
      <c r="J32" s="152">
        <f t="shared" si="4"/>
        <v>93033700.610000014</v>
      </c>
      <c r="K32" s="152">
        <f t="shared" si="4"/>
        <v>93955344.719999999</v>
      </c>
      <c r="L32" s="152">
        <f t="shared" si="4"/>
        <v>94183695.419999987</v>
      </c>
      <c r="M32" s="152">
        <f t="shared" si="4"/>
        <v>99404256.989999995</v>
      </c>
      <c r="N32" s="152">
        <f t="shared" si="4"/>
        <v>148658065.41</v>
      </c>
      <c r="O32" s="153">
        <f>O18-O27</f>
        <v>1164653942.3300002</v>
      </c>
      <c r="P32" s="153">
        <f t="shared" si="4"/>
        <v>10146915.170000002</v>
      </c>
      <c r="Q32" s="154"/>
    </row>
    <row r="33" spans="2:17" ht="11.25" customHeight="1"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7"/>
      <c r="Q33" s="111"/>
    </row>
    <row r="34" spans="2:17" ht="11.25" customHeight="1">
      <c r="B34" s="159" t="s">
        <v>81</v>
      </c>
      <c r="C34" s="158" t="s">
        <v>82</v>
      </c>
      <c r="D34" s="393" t="s">
        <v>83</v>
      </c>
      <c r="E34" s="394"/>
      <c r="F34" s="160"/>
      <c r="G34" s="160"/>
      <c r="H34" s="161"/>
      <c r="I34" s="161"/>
      <c r="J34" s="161"/>
      <c r="K34" s="161"/>
      <c r="L34" s="161"/>
      <c r="M34" s="161"/>
      <c r="N34" s="161"/>
      <c r="O34" s="162"/>
      <c r="P34" s="163"/>
      <c r="Q34" s="111"/>
    </row>
    <row r="35" spans="2:17" ht="11.25" customHeight="1">
      <c r="B35" s="155" t="s">
        <v>84</v>
      </c>
      <c r="C35" s="164">
        <f>C54</f>
        <v>26359125239.189999</v>
      </c>
      <c r="D35" s="165" t="s">
        <v>85</v>
      </c>
      <c r="E35" s="166"/>
      <c r="F35" s="166"/>
      <c r="G35" s="167"/>
      <c r="H35" s="167"/>
      <c r="I35" s="167"/>
      <c r="J35" s="167"/>
      <c r="K35" s="167"/>
      <c r="L35" s="167"/>
      <c r="M35" s="166"/>
      <c r="N35" s="166"/>
      <c r="O35" s="167"/>
      <c r="P35" s="168"/>
      <c r="Q35" s="169"/>
    </row>
    <row r="36" spans="2:17" ht="11.25" customHeight="1">
      <c r="B36" s="170" t="s">
        <v>86</v>
      </c>
      <c r="C36" s="171">
        <f>C55</f>
        <v>71974686.290000007</v>
      </c>
      <c r="D36" s="172" t="s">
        <v>85</v>
      </c>
      <c r="E36" s="173"/>
      <c r="F36" s="173"/>
      <c r="G36" s="174"/>
      <c r="H36" s="174"/>
      <c r="I36" s="175"/>
      <c r="J36" s="175"/>
      <c r="K36" s="175"/>
      <c r="L36" s="175"/>
      <c r="M36" s="175"/>
      <c r="N36" s="174"/>
      <c r="O36" s="174"/>
      <c r="P36" s="176"/>
      <c r="Q36" s="169"/>
    </row>
    <row r="37" spans="2:17" ht="11.25" customHeight="1">
      <c r="B37" s="177" t="s">
        <v>87</v>
      </c>
      <c r="C37" s="171">
        <f>C57</f>
        <v>85989298.560000002</v>
      </c>
      <c r="D37" s="172" t="s">
        <v>85</v>
      </c>
      <c r="E37" s="178"/>
      <c r="F37" s="178"/>
      <c r="G37" s="174"/>
      <c r="H37" s="174"/>
      <c r="I37" s="175"/>
      <c r="J37" s="175"/>
      <c r="K37" s="175"/>
      <c r="L37" s="175"/>
      <c r="M37" s="179"/>
      <c r="N37" s="180"/>
      <c r="O37" s="180"/>
      <c r="P37" s="176"/>
      <c r="Q37" s="111"/>
    </row>
    <row r="38" spans="2:17" ht="22.5" customHeight="1">
      <c r="B38" s="181" t="s">
        <v>88</v>
      </c>
      <c r="C38" s="182">
        <f>C35-C36-C37</f>
        <v>26201161254.339996</v>
      </c>
      <c r="D38" s="183" t="s">
        <v>85</v>
      </c>
      <c r="E38" s="184"/>
      <c r="F38" s="184"/>
      <c r="G38" s="184"/>
      <c r="H38" s="167"/>
      <c r="I38" s="167"/>
      <c r="J38" s="167"/>
      <c r="K38" s="167"/>
      <c r="L38" s="167"/>
      <c r="M38" s="185"/>
      <c r="N38" s="185"/>
      <c r="O38" s="167"/>
      <c r="P38" s="168"/>
      <c r="Q38" s="111"/>
    </row>
    <row r="39" spans="2:17">
      <c r="B39" s="186" t="s">
        <v>89</v>
      </c>
      <c r="C39" s="187">
        <f>O32+P32</f>
        <v>1174800857.5000002</v>
      </c>
      <c r="D39" s="188">
        <f>SUM(C39/C38)*100/100</f>
        <v>4.4837740056479544E-2</v>
      </c>
      <c r="E39" s="189"/>
      <c r="F39" s="189"/>
      <c r="G39" s="189"/>
      <c r="H39" s="190"/>
      <c r="I39" s="190"/>
      <c r="J39" s="190"/>
      <c r="K39" s="190"/>
      <c r="L39" s="190"/>
      <c r="M39" s="190"/>
      <c r="N39" s="190"/>
      <c r="O39" s="190"/>
      <c r="P39" s="191"/>
      <c r="Q39" s="111"/>
    </row>
    <row r="40" spans="2:17" ht="11.25" customHeight="1">
      <c r="B40" s="155" t="s">
        <v>90</v>
      </c>
      <c r="C40" s="164">
        <f>C38*6%</f>
        <v>1572069675.2603998</v>
      </c>
      <c r="D40" s="192">
        <v>6</v>
      </c>
      <c r="E40" s="193"/>
      <c r="F40" s="193"/>
      <c r="G40" s="193"/>
      <c r="H40" s="194"/>
      <c r="I40" s="195"/>
      <c r="J40" s="195"/>
      <c r="K40" s="195"/>
      <c r="L40" s="195"/>
      <c r="M40" s="195"/>
      <c r="N40" s="195"/>
      <c r="O40" s="195"/>
      <c r="P40" s="196"/>
      <c r="Q40" s="111"/>
    </row>
    <row r="41" spans="2:17" ht="11.25" customHeight="1">
      <c r="B41" s="155" t="s">
        <v>91</v>
      </c>
      <c r="C41" s="164">
        <f>C38*5.7%-0.01</f>
        <v>1493466191.4873798</v>
      </c>
      <c r="D41" s="192">
        <v>5.7</v>
      </c>
      <c r="E41" s="193"/>
      <c r="F41" s="193"/>
      <c r="G41" s="193"/>
      <c r="H41" s="195"/>
      <c r="I41" s="195"/>
      <c r="J41" s="195"/>
      <c r="K41" s="195"/>
      <c r="L41" s="195"/>
      <c r="M41" s="195"/>
      <c r="N41" s="195"/>
      <c r="O41" s="195"/>
      <c r="P41" s="196"/>
      <c r="Q41" s="111"/>
    </row>
    <row r="42" spans="2:17" ht="11.25" customHeight="1">
      <c r="B42" s="155" t="s">
        <v>92</v>
      </c>
      <c r="C42" s="197">
        <f>C38*5.4%</f>
        <v>1414862707.73436</v>
      </c>
      <c r="D42" s="192">
        <v>5.4</v>
      </c>
      <c r="E42" s="193"/>
      <c r="F42" s="193"/>
      <c r="G42" s="193"/>
      <c r="H42" s="195"/>
      <c r="I42" s="195"/>
      <c r="J42" s="195"/>
      <c r="K42" s="195"/>
      <c r="L42" s="195"/>
      <c r="M42" s="195"/>
      <c r="N42" s="195"/>
      <c r="O42" s="195"/>
      <c r="P42" s="196"/>
      <c r="Q42" s="111"/>
    </row>
    <row r="43" spans="2:17" s="198" customFormat="1" ht="11.25" customHeight="1">
      <c r="B43" s="199" t="s">
        <v>93</v>
      </c>
      <c r="C43" s="200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2"/>
      <c r="Q43" s="111"/>
    </row>
    <row r="44" spans="2:17" s="198" customFormat="1" ht="10.5" customHeight="1">
      <c r="B44" s="203" t="s">
        <v>94</v>
      </c>
      <c r="C44" s="203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5"/>
      <c r="Q44" s="111"/>
    </row>
    <row r="45" spans="2:17" s="198" customFormat="1" ht="11.25" customHeight="1">
      <c r="B45" s="203" t="s">
        <v>95</v>
      </c>
      <c r="C45" s="203"/>
      <c r="D45" s="204"/>
      <c r="E45" s="204"/>
      <c r="F45" s="20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90"/>
    </row>
    <row r="46" spans="2:17" s="198" customFormat="1" ht="11.25" customHeight="1">
      <c r="B46" s="203"/>
      <c r="C46" s="203"/>
      <c r="D46" s="204"/>
      <c r="E46" s="204"/>
      <c r="F46" s="20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90"/>
    </row>
    <row r="47" spans="2:17" ht="22.5" customHeight="1">
      <c r="B47" s="207" t="s">
        <v>96</v>
      </c>
      <c r="C47" s="207"/>
      <c r="D47" s="208"/>
      <c r="E47" s="208"/>
    </row>
    <row r="48" spans="2:17"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</row>
    <row r="49" spans="2:17"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09"/>
    </row>
    <row r="54" spans="2:17" ht="21.75" customHeight="1">
      <c r="B54" s="211" t="s">
        <v>97</v>
      </c>
      <c r="C54" s="212">
        <v>26359125239.189999</v>
      </c>
      <c r="D54" s="209"/>
      <c r="E54" s="209"/>
      <c r="F54" s="209"/>
      <c r="G54" s="209"/>
      <c r="H54" s="209"/>
      <c r="I54" s="209"/>
      <c r="J54" s="209"/>
    </row>
    <row r="55" spans="2:17" ht="21.75" customHeight="1">
      <c r="B55" s="213" t="s">
        <v>98</v>
      </c>
      <c r="C55" s="214">
        <v>71974686.290000007</v>
      </c>
      <c r="D55" s="209"/>
      <c r="E55" s="209"/>
      <c r="F55" s="209"/>
      <c r="G55" s="209"/>
      <c r="H55" s="209"/>
      <c r="I55" s="209"/>
      <c r="J55" s="209"/>
    </row>
    <row r="56" spans="2:17" ht="21.75" customHeight="1">
      <c r="B56" s="213" t="s">
        <v>99</v>
      </c>
      <c r="C56" s="215">
        <f>C54-C55</f>
        <v>26287150552.899998</v>
      </c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</row>
    <row r="57" spans="2:17" ht="21.75" customHeight="1">
      <c r="B57" s="217" t="s">
        <v>100</v>
      </c>
      <c r="C57" s="214">
        <v>85989298.560000002</v>
      </c>
      <c r="D57" s="209"/>
      <c r="E57" s="209"/>
      <c r="F57" s="209"/>
      <c r="G57" s="209"/>
      <c r="H57" s="209"/>
      <c r="I57" s="209"/>
      <c r="J57" s="209"/>
    </row>
    <row r="58" spans="2:17" ht="21.75" customHeight="1">
      <c r="B58" s="213" t="s">
        <v>101</v>
      </c>
      <c r="C58" s="212">
        <f>C56-C57</f>
        <v>26201161254.339996</v>
      </c>
      <c r="D58" s="209"/>
      <c r="E58" s="209"/>
      <c r="F58" s="209"/>
      <c r="G58" s="209"/>
      <c r="H58" s="209"/>
      <c r="I58" s="209"/>
      <c r="J58" s="209"/>
    </row>
    <row r="59" spans="2:17">
      <c r="C59" s="209"/>
      <c r="D59" s="209"/>
      <c r="E59" s="209"/>
      <c r="F59" s="209"/>
      <c r="G59" s="209"/>
      <c r="H59" s="209"/>
      <c r="I59" s="209"/>
      <c r="J59" s="209"/>
    </row>
    <row r="60" spans="2:17">
      <c r="C60" s="209"/>
      <c r="D60" s="209"/>
      <c r="E60" s="209"/>
      <c r="F60" s="209"/>
      <c r="G60" s="209"/>
      <c r="H60" s="209"/>
      <c r="I60" s="209"/>
      <c r="J60" s="209"/>
    </row>
    <row r="61" spans="2:17">
      <c r="C61" s="209"/>
      <c r="D61" s="209"/>
      <c r="E61" s="209"/>
      <c r="F61" s="209"/>
      <c r="G61" s="209"/>
      <c r="H61" s="209"/>
      <c r="I61" s="209"/>
      <c r="J61" s="209"/>
    </row>
    <row r="62" spans="2:17">
      <c r="C62" s="209"/>
      <c r="D62" s="209"/>
      <c r="E62" s="209"/>
      <c r="F62" s="209"/>
      <c r="G62" s="209"/>
      <c r="H62" s="209"/>
      <c r="I62" s="209"/>
      <c r="J62" s="209"/>
    </row>
    <row r="63" spans="2:17">
      <c r="C63" s="209"/>
      <c r="D63" s="209"/>
      <c r="E63" s="209"/>
      <c r="F63" s="209"/>
      <c r="G63" s="209"/>
      <c r="H63" s="209"/>
      <c r="I63" s="209"/>
      <c r="J63" s="209"/>
    </row>
    <row r="64" spans="2:17">
      <c r="C64" s="209"/>
      <c r="D64" s="209"/>
      <c r="E64" s="209"/>
      <c r="F64" s="209"/>
      <c r="G64" s="209"/>
      <c r="H64" s="209"/>
      <c r="I64" s="209"/>
      <c r="J64" s="209"/>
    </row>
    <row r="65" spans="3:10">
      <c r="C65" s="209"/>
      <c r="D65" s="209"/>
      <c r="E65" s="209"/>
      <c r="F65" s="209"/>
      <c r="G65" s="209"/>
      <c r="H65" s="209"/>
      <c r="I65" s="209"/>
      <c r="J65" s="209"/>
    </row>
    <row r="66" spans="3:10">
      <c r="C66" s="209"/>
      <c r="D66" s="209"/>
      <c r="E66" s="209"/>
      <c r="F66" s="209"/>
      <c r="G66" s="209"/>
      <c r="H66" s="209"/>
      <c r="I66" s="209"/>
      <c r="J66" s="209"/>
    </row>
    <row r="67" spans="3:10">
      <c r="C67" s="209"/>
      <c r="D67" s="209"/>
      <c r="E67" s="209"/>
      <c r="F67" s="209"/>
      <c r="G67" s="209"/>
      <c r="H67" s="209"/>
      <c r="I67" s="209"/>
      <c r="J67" s="209"/>
    </row>
    <row r="68" spans="3:10">
      <c r="C68" s="209"/>
      <c r="D68" s="209"/>
      <c r="E68" s="209"/>
      <c r="F68" s="209"/>
      <c r="G68" s="209"/>
      <c r="H68" s="209"/>
      <c r="I68" s="209"/>
      <c r="J68" s="209"/>
    </row>
    <row r="69" spans="3:10">
      <c r="C69" s="209"/>
      <c r="D69" s="209"/>
      <c r="E69" s="209"/>
      <c r="F69" s="209"/>
      <c r="G69" s="209"/>
      <c r="H69" s="209"/>
      <c r="I69" s="209"/>
      <c r="J69" s="209"/>
    </row>
    <row r="70" spans="3:10">
      <c r="C70" s="209"/>
      <c r="D70" s="209"/>
      <c r="E70" s="209"/>
      <c r="F70" s="209"/>
      <c r="G70" s="209"/>
      <c r="H70" s="209"/>
      <c r="I70" s="209"/>
      <c r="J70" s="209"/>
    </row>
    <row r="71" spans="3:10">
      <c r="C71" s="209"/>
      <c r="D71" s="209"/>
      <c r="E71" s="209"/>
      <c r="F71" s="209"/>
      <c r="G71" s="209"/>
      <c r="H71" s="209"/>
      <c r="I71" s="209"/>
      <c r="J71" s="209"/>
    </row>
    <row r="72" spans="3:10">
      <c r="C72" s="209"/>
      <c r="D72" s="209"/>
      <c r="E72" s="209"/>
      <c r="F72" s="209"/>
      <c r="G72" s="209"/>
      <c r="H72" s="209"/>
      <c r="I72" s="209"/>
      <c r="J72" s="209"/>
    </row>
  </sheetData>
  <mergeCells count="8">
    <mergeCell ref="P15:P16"/>
    <mergeCell ref="O16:O17"/>
    <mergeCell ref="D34:E34"/>
    <mergeCell ref="A6:P6"/>
    <mergeCell ref="A7:P7"/>
    <mergeCell ref="C8:Q8"/>
    <mergeCell ref="A9:P9"/>
    <mergeCell ref="A10:P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22" sqref="F22"/>
    </sheetView>
  </sheetViews>
  <sheetFormatPr defaultRowHeight="12.75"/>
  <cols>
    <col min="1" max="1" width="9.140625" style="287" customWidth="1"/>
    <col min="2" max="2" width="54.85546875" style="291" customWidth="1"/>
    <col min="3" max="3" width="19.140625" style="291" customWidth="1"/>
    <col min="4" max="4" width="35" style="227" customWidth="1"/>
    <col min="5" max="5" width="9.140625" style="287"/>
    <col min="6" max="6" width="19.42578125" style="227" bestFit="1" customWidth="1"/>
    <col min="7" max="256" width="9.140625" style="227"/>
    <col min="257" max="257" width="9.140625" style="227" customWidth="1"/>
    <col min="258" max="258" width="54.85546875" style="227" customWidth="1"/>
    <col min="259" max="259" width="19.140625" style="227" customWidth="1"/>
    <col min="260" max="260" width="35" style="227" customWidth="1"/>
    <col min="261" max="261" width="9.140625" style="227"/>
    <col min="262" max="262" width="19.42578125" style="227" bestFit="1" customWidth="1"/>
    <col min="263" max="512" width="9.140625" style="227"/>
    <col min="513" max="513" width="9.140625" style="227" customWidth="1"/>
    <col min="514" max="514" width="54.85546875" style="227" customWidth="1"/>
    <col min="515" max="515" width="19.140625" style="227" customWidth="1"/>
    <col min="516" max="516" width="35" style="227" customWidth="1"/>
    <col min="517" max="517" width="9.140625" style="227"/>
    <col min="518" max="518" width="19.42578125" style="227" bestFit="1" customWidth="1"/>
    <col min="519" max="768" width="9.140625" style="227"/>
    <col min="769" max="769" width="9.140625" style="227" customWidth="1"/>
    <col min="770" max="770" width="54.85546875" style="227" customWidth="1"/>
    <col min="771" max="771" width="19.140625" style="227" customWidth="1"/>
    <col min="772" max="772" width="35" style="227" customWidth="1"/>
    <col min="773" max="773" width="9.140625" style="227"/>
    <col min="774" max="774" width="19.42578125" style="227" bestFit="1" customWidth="1"/>
    <col min="775" max="1024" width="9.140625" style="227"/>
    <col min="1025" max="1025" width="9.140625" style="227" customWidth="1"/>
    <col min="1026" max="1026" width="54.85546875" style="227" customWidth="1"/>
    <col min="1027" max="1027" width="19.140625" style="227" customWidth="1"/>
    <col min="1028" max="1028" width="35" style="227" customWidth="1"/>
    <col min="1029" max="1029" width="9.140625" style="227"/>
    <col min="1030" max="1030" width="19.42578125" style="227" bestFit="1" customWidth="1"/>
    <col min="1031" max="1280" width="9.140625" style="227"/>
    <col min="1281" max="1281" width="9.140625" style="227" customWidth="1"/>
    <col min="1282" max="1282" width="54.85546875" style="227" customWidth="1"/>
    <col min="1283" max="1283" width="19.140625" style="227" customWidth="1"/>
    <col min="1284" max="1284" width="35" style="227" customWidth="1"/>
    <col min="1285" max="1285" width="9.140625" style="227"/>
    <col min="1286" max="1286" width="19.42578125" style="227" bestFit="1" customWidth="1"/>
    <col min="1287" max="1536" width="9.140625" style="227"/>
    <col min="1537" max="1537" width="9.140625" style="227" customWidth="1"/>
    <col min="1538" max="1538" width="54.85546875" style="227" customWidth="1"/>
    <col min="1539" max="1539" width="19.140625" style="227" customWidth="1"/>
    <col min="1540" max="1540" width="35" style="227" customWidth="1"/>
    <col min="1541" max="1541" width="9.140625" style="227"/>
    <col min="1542" max="1542" width="19.42578125" style="227" bestFit="1" customWidth="1"/>
    <col min="1543" max="1792" width="9.140625" style="227"/>
    <col min="1793" max="1793" width="9.140625" style="227" customWidth="1"/>
    <col min="1794" max="1794" width="54.85546875" style="227" customWidth="1"/>
    <col min="1795" max="1795" width="19.140625" style="227" customWidth="1"/>
    <col min="1796" max="1796" width="35" style="227" customWidth="1"/>
    <col min="1797" max="1797" width="9.140625" style="227"/>
    <col min="1798" max="1798" width="19.42578125" style="227" bestFit="1" customWidth="1"/>
    <col min="1799" max="2048" width="9.140625" style="227"/>
    <col min="2049" max="2049" width="9.140625" style="227" customWidth="1"/>
    <col min="2050" max="2050" width="54.85546875" style="227" customWidth="1"/>
    <col min="2051" max="2051" width="19.140625" style="227" customWidth="1"/>
    <col min="2052" max="2052" width="35" style="227" customWidth="1"/>
    <col min="2053" max="2053" width="9.140625" style="227"/>
    <col min="2054" max="2054" width="19.42578125" style="227" bestFit="1" customWidth="1"/>
    <col min="2055" max="2304" width="9.140625" style="227"/>
    <col min="2305" max="2305" width="9.140625" style="227" customWidth="1"/>
    <col min="2306" max="2306" width="54.85546875" style="227" customWidth="1"/>
    <col min="2307" max="2307" width="19.140625" style="227" customWidth="1"/>
    <col min="2308" max="2308" width="35" style="227" customWidth="1"/>
    <col min="2309" max="2309" width="9.140625" style="227"/>
    <col min="2310" max="2310" width="19.42578125" style="227" bestFit="1" customWidth="1"/>
    <col min="2311" max="2560" width="9.140625" style="227"/>
    <col min="2561" max="2561" width="9.140625" style="227" customWidth="1"/>
    <col min="2562" max="2562" width="54.85546875" style="227" customWidth="1"/>
    <col min="2563" max="2563" width="19.140625" style="227" customWidth="1"/>
    <col min="2564" max="2564" width="35" style="227" customWidth="1"/>
    <col min="2565" max="2565" width="9.140625" style="227"/>
    <col min="2566" max="2566" width="19.42578125" style="227" bestFit="1" customWidth="1"/>
    <col min="2567" max="2816" width="9.140625" style="227"/>
    <col min="2817" max="2817" width="9.140625" style="227" customWidth="1"/>
    <col min="2818" max="2818" width="54.85546875" style="227" customWidth="1"/>
    <col min="2819" max="2819" width="19.140625" style="227" customWidth="1"/>
    <col min="2820" max="2820" width="35" style="227" customWidth="1"/>
    <col min="2821" max="2821" width="9.140625" style="227"/>
    <col min="2822" max="2822" width="19.42578125" style="227" bestFit="1" customWidth="1"/>
    <col min="2823" max="3072" width="9.140625" style="227"/>
    <col min="3073" max="3073" width="9.140625" style="227" customWidth="1"/>
    <col min="3074" max="3074" width="54.85546875" style="227" customWidth="1"/>
    <col min="3075" max="3075" width="19.140625" style="227" customWidth="1"/>
    <col min="3076" max="3076" width="35" style="227" customWidth="1"/>
    <col min="3077" max="3077" width="9.140625" style="227"/>
    <col min="3078" max="3078" width="19.42578125" style="227" bestFit="1" customWidth="1"/>
    <col min="3079" max="3328" width="9.140625" style="227"/>
    <col min="3329" max="3329" width="9.140625" style="227" customWidth="1"/>
    <col min="3330" max="3330" width="54.85546875" style="227" customWidth="1"/>
    <col min="3331" max="3331" width="19.140625" style="227" customWidth="1"/>
    <col min="3332" max="3332" width="35" style="227" customWidth="1"/>
    <col min="3333" max="3333" width="9.140625" style="227"/>
    <col min="3334" max="3334" width="19.42578125" style="227" bestFit="1" customWidth="1"/>
    <col min="3335" max="3584" width="9.140625" style="227"/>
    <col min="3585" max="3585" width="9.140625" style="227" customWidth="1"/>
    <col min="3586" max="3586" width="54.85546875" style="227" customWidth="1"/>
    <col min="3587" max="3587" width="19.140625" style="227" customWidth="1"/>
    <col min="3588" max="3588" width="35" style="227" customWidth="1"/>
    <col min="3589" max="3589" width="9.140625" style="227"/>
    <col min="3590" max="3590" width="19.42578125" style="227" bestFit="1" customWidth="1"/>
    <col min="3591" max="3840" width="9.140625" style="227"/>
    <col min="3841" max="3841" width="9.140625" style="227" customWidth="1"/>
    <col min="3842" max="3842" width="54.85546875" style="227" customWidth="1"/>
    <col min="3843" max="3843" width="19.140625" style="227" customWidth="1"/>
    <col min="3844" max="3844" width="35" style="227" customWidth="1"/>
    <col min="3845" max="3845" width="9.140625" style="227"/>
    <col min="3846" max="3846" width="19.42578125" style="227" bestFit="1" customWidth="1"/>
    <col min="3847" max="4096" width="9.140625" style="227"/>
    <col min="4097" max="4097" width="9.140625" style="227" customWidth="1"/>
    <col min="4098" max="4098" width="54.85546875" style="227" customWidth="1"/>
    <col min="4099" max="4099" width="19.140625" style="227" customWidth="1"/>
    <col min="4100" max="4100" width="35" style="227" customWidth="1"/>
    <col min="4101" max="4101" width="9.140625" style="227"/>
    <col min="4102" max="4102" width="19.42578125" style="227" bestFit="1" customWidth="1"/>
    <col min="4103" max="4352" width="9.140625" style="227"/>
    <col min="4353" max="4353" width="9.140625" style="227" customWidth="1"/>
    <col min="4354" max="4354" width="54.85546875" style="227" customWidth="1"/>
    <col min="4355" max="4355" width="19.140625" style="227" customWidth="1"/>
    <col min="4356" max="4356" width="35" style="227" customWidth="1"/>
    <col min="4357" max="4357" width="9.140625" style="227"/>
    <col min="4358" max="4358" width="19.42578125" style="227" bestFit="1" customWidth="1"/>
    <col min="4359" max="4608" width="9.140625" style="227"/>
    <col min="4609" max="4609" width="9.140625" style="227" customWidth="1"/>
    <col min="4610" max="4610" width="54.85546875" style="227" customWidth="1"/>
    <col min="4611" max="4611" width="19.140625" style="227" customWidth="1"/>
    <col min="4612" max="4612" width="35" style="227" customWidth="1"/>
    <col min="4613" max="4613" width="9.140625" style="227"/>
    <col min="4614" max="4614" width="19.42578125" style="227" bestFit="1" customWidth="1"/>
    <col min="4615" max="4864" width="9.140625" style="227"/>
    <col min="4865" max="4865" width="9.140625" style="227" customWidth="1"/>
    <col min="4866" max="4866" width="54.85546875" style="227" customWidth="1"/>
    <col min="4867" max="4867" width="19.140625" style="227" customWidth="1"/>
    <col min="4868" max="4868" width="35" style="227" customWidth="1"/>
    <col min="4869" max="4869" width="9.140625" style="227"/>
    <col min="4870" max="4870" width="19.42578125" style="227" bestFit="1" customWidth="1"/>
    <col min="4871" max="5120" width="9.140625" style="227"/>
    <col min="5121" max="5121" width="9.140625" style="227" customWidth="1"/>
    <col min="5122" max="5122" width="54.85546875" style="227" customWidth="1"/>
    <col min="5123" max="5123" width="19.140625" style="227" customWidth="1"/>
    <col min="5124" max="5124" width="35" style="227" customWidth="1"/>
    <col min="5125" max="5125" width="9.140625" style="227"/>
    <col min="5126" max="5126" width="19.42578125" style="227" bestFit="1" customWidth="1"/>
    <col min="5127" max="5376" width="9.140625" style="227"/>
    <col min="5377" max="5377" width="9.140625" style="227" customWidth="1"/>
    <col min="5378" max="5378" width="54.85546875" style="227" customWidth="1"/>
    <col min="5379" max="5379" width="19.140625" style="227" customWidth="1"/>
    <col min="5380" max="5380" width="35" style="227" customWidth="1"/>
    <col min="5381" max="5381" width="9.140625" style="227"/>
    <col min="5382" max="5382" width="19.42578125" style="227" bestFit="1" customWidth="1"/>
    <col min="5383" max="5632" width="9.140625" style="227"/>
    <col min="5633" max="5633" width="9.140625" style="227" customWidth="1"/>
    <col min="5634" max="5634" width="54.85546875" style="227" customWidth="1"/>
    <col min="5635" max="5635" width="19.140625" style="227" customWidth="1"/>
    <col min="5636" max="5636" width="35" style="227" customWidth="1"/>
    <col min="5637" max="5637" width="9.140625" style="227"/>
    <col min="5638" max="5638" width="19.42578125" style="227" bestFit="1" customWidth="1"/>
    <col min="5639" max="5888" width="9.140625" style="227"/>
    <col min="5889" max="5889" width="9.140625" style="227" customWidth="1"/>
    <col min="5890" max="5890" width="54.85546875" style="227" customWidth="1"/>
    <col min="5891" max="5891" width="19.140625" style="227" customWidth="1"/>
    <col min="5892" max="5892" width="35" style="227" customWidth="1"/>
    <col min="5893" max="5893" width="9.140625" style="227"/>
    <col min="5894" max="5894" width="19.42578125" style="227" bestFit="1" customWidth="1"/>
    <col min="5895" max="6144" width="9.140625" style="227"/>
    <col min="6145" max="6145" width="9.140625" style="227" customWidth="1"/>
    <col min="6146" max="6146" width="54.85546875" style="227" customWidth="1"/>
    <col min="6147" max="6147" width="19.140625" style="227" customWidth="1"/>
    <col min="6148" max="6148" width="35" style="227" customWidth="1"/>
    <col min="6149" max="6149" width="9.140625" style="227"/>
    <col min="6150" max="6150" width="19.42578125" style="227" bestFit="1" customWidth="1"/>
    <col min="6151" max="6400" width="9.140625" style="227"/>
    <col min="6401" max="6401" width="9.140625" style="227" customWidth="1"/>
    <col min="6402" max="6402" width="54.85546875" style="227" customWidth="1"/>
    <col min="6403" max="6403" width="19.140625" style="227" customWidth="1"/>
    <col min="6404" max="6404" width="35" style="227" customWidth="1"/>
    <col min="6405" max="6405" width="9.140625" style="227"/>
    <col min="6406" max="6406" width="19.42578125" style="227" bestFit="1" customWidth="1"/>
    <col min="6407" max="6656" width="9.140625" style="227"/>
    <col min="6657" max="6657" width="9.140625" style="227" customWidth="1"/>
    <col min="6658" max="6658" width="54.85546875" style="227" customWidth="1"/>
    <col min="6659" max="6659" width="19.140625" style="227" customWidth="1"/>
    <col min="6660" max="6660" width="35" style="227" customWidth="1"/>
    <col min="6661" max="6661" width="9.140625" style="227"/>
    <col min="6662" max="6662" width="19.42578125" style="227" bestFit="1" customWidth="1"/>
    <col min="6663" max="6912" width="9.140625" style="227"/>
    <col min="6913" max="6913" width="9.140625" style="227" customWidth="1"/>
    <col min="6914" max="6914" width="54.85546875" style="227" customWidth="1"/>
    <col min="6915" max="6915" width="19.140625" style="227" customWidth="1"/>
    <col min="6916" max="6916" width="35" style="227" customWidth="1"/>
    <col min="6917" max="6917" width="9.140625" style="227"/>
    <col min="6918" max="6918" width="19.42578125" style="227" bestFit="1" customWidth="1"/>
    <col min="6919" max="7168" width="9.140625" style="227"/>
    <col min="7169" max="7169" width="9.140625" style="227" customWidth="1"/>
    <col min="7170" max="7170" width="54.85546875" style="227" customWidth="1"/>
    <col min="7171" max="7171" width="19.140625" style="227" customWidth="1"/>
    <col min="7172" max="7172" width="35" style="227" customWidth="1"/>
    <col min="7173" max="7173" width="9.140625" style="227"/>
    <col min="7174" max="7174" width="19.42578125" style="227" bestFit="1" customWidth="1"/>
    <col min="7175" max="7424" width="9.140625" style="227"/>
    <col min="7425" max="7425" width="9.140625" style="227" customWidth="1"/>
    <col min="7426" max="7426" width="54.85546875" style="227" customWidth="1"/>
    <col min="7427" max="7427" width="19.140625" style="227" customWidth="1"/>
    <col min="7428" max="7428" width="35" style="227" customWidth="1"/>
    <col min="7429" max="7429" width="9.140625" style="227"/>
    <col min="7430" max="7430" width="19.42578125" style="227" bestFit="1" customWidth="1"/>
    <col min="7431" max="7680" width="9.140625" style="227"/>
    <col min="7681" max="7681" width="9.140625" style="227" customWidth="1"/>
    <col min="7682" max="7682" width="54.85546875" style="227" customWidth="1"/>
    <col min="7683" max="7683" width="19.140625" style="227" customWidth="1"/>
    <col min="7684" max="7684" width="35" style="227" customWidth="1"/>
    <col min="7685" max="7685" width="9.140625" style="227"/>
    <col min="7686" max="7686" width="19.42578125" style="227" bestFit="1" customWidth="1"/>
    <col min="7687" max="7936" width="9.140625" style="227"/>
    <col min="7937" max="7937" width="9.140625" style="227" customWidth="1"/>
    <col min="7938" max="7938" width="54.85546875" style="227" customWidth="1"/>
    <col min="7939" max="7939" width="19.140625" style="227" customWidth="1"/>
    <col min="7940" max="7940" width="35" style="227" customWidth="1"/>
    <col min="7941" max="7941" width="9.140625" style="227"/>
    <col min="7942" max="7942" width="19.42578125" style="227" bestFit="1" customWidth="1"/>
    <col min="7943" max="8192" width="9.140625" style="227"/>
    <col min="8193" max="8193" width="9.140625" style="227" customWidth="1"/>
    <col min="8194" max="8194" width="54.85546875" style="227" customWidth="1"/>
    <col min="8195" max="8195" width="19.140625" style="227" customWidth="1"/>
    <col min="8196" max="8196" width="35" style="227" customWidth="1"/>
    <col min="8197" max="8197" width="9.140625" style="227"/>
    <col min="8198" max="8198" width="19.42578125" style="227" bestFit="1" customWidth="1"/>
    <col min="8199" max="8448" width="9.140625" style="227"/>
    <col min="8449" max="8449" width="9.140625" style="227" customWidth="1"/>
    <col min="8450" max="8450" width="54.85546875" style="227" customWidth="1"/>
    <col min="8451" max="8451" width="19.140625" style="227" customWidth="1"/>
    <col min="8452" max="8452" width="35" style="227" customWidth="1"/>
    <col min="8453" max="8453" width="9.140625" style="227"/>
    <col min="8454" max="8454" width="19.42578125" style="227" bestFit="1" customWidth="1"/>
    <col min="8455" max="8704" width="9.140625" style="227"/>
    <col min="8705" max="8705" width="9.140625" style="227" customWidth="1"/>
    <col min="8706" max="8706" width="54.85546875" style="227" customWidth="1"/>
    <col min="8707" max="8707" width="19.140625" style="227" customWidth="1"/>
    <col min="8708" max="8708" width="35" style="227" customWidth="1"/>
    <col min="8709" max="8709" width="9.140625" style="227"/>
    <col min="8710" max="8710" width="19.42578125" style="227" bestFit="1" customWidth="1"/>
    <col min="8711" max="8960" width="9.140625" style="227"/>
    <col min="8961" max="8961" width="9.140625" style="227" customWidth="1"/>
    <col min="8962" max="8962" width="54.85546875" style="227" customWidth="1"/>
    <col min="8963" max="8963" width="19.140625" style="227" customWidth="1"/>
    <col min="8964" max="8964" width="35" style="227" customWidth="1"/>
    <col min="8965" max="8965" width="9.140625" style="227"/>
    <col min="8966" max="8966" width="19.42578125" style="227" bestFit="1" customWidth="1"/>
    <col min="8967" max="9216" width="9.140625" style="227"/>
    <col min="9217" max="9217" width="9.140625" style="227" customWidth="1"/>
    <col min="9218" max="9218" width="54.85546875" style="227" customWidth="1"/>
    <col min="9219" max="9219" width="19.140625" style="227" customWidth="1"/>
    <col min="9220" max="9220" width="35" style="227" customWidth="1"/>
    <col min="9221" max="9221" width="9.140625" style="227"/>
    <col min="9222" max="9222" width="19.42578125" style="227" bestFit="1" customWidth="1"/>
    <col min="9223" max="9472" width="9.140625" style="227"/>
    <col min="9473" max="9473" width="9.140625" style="227" customWidth="1"/>
    <col min="9474" max="9474" width="54.85546875" style="227" customWidth="1"/>
    <col min="9475" max="9475" width="19.140625" style="227" customWidth="1"/>
    <col min="9476" max="9476" width="35" style="227" customWidth="1"/>
    <col min="9477" max="9477" width="9.140625" style="227"/>
    <col min="9478" max="9478" width="19.42578125" style="227" bestFit="1" customWidth="1"/>
    <col min="9479" max="9728" width="9.140625" style="227"/>
    <col min="9729" max="9729" width="9.140625" style="227" customWidth="1"/>
    <col min="9730" max="9730" width="54.85546875" style="227" customWidth="1"/>
    <col min="9731" max="9731" width="19.140625" style="227" customWidth="1"/>
    <col min="9732" max="9732" width="35" style="227" customWidth="1"/>
    <col min="9733" max="9733" width="9.140625" style="227"/>
    <col min="9734" max="9734" width="19.42578125" style="227" bestFit="1" customWidth="1"/>
    <col min="9735" max="9984" width="9.140625" style="227"/>
    <col min="9985" max="9985" width="9.140625" style="227" customWidth="1"/>
    <col min="9986" max="9986" width="54.85546875" style="227" customWidth="1"/>
    <col min="9987" max="9987" width="19.140625" style="227" customWidth="1"/>
    <col min="9988" max="9988" width="35" style="227" customWidth="1"/>
    <col min="9989" max="9989" width="9.140625" style="227"/>
    <col min="9990" max="9990" width="19.42578125" style="227" bestFit="1" customWidth="1"/>
    <col min="9991" max="10240" width="9.140625" style="227"/>
    <col min="10241" max="10241" width="9.140625" style="227" customWidth="1"/>
    <col min="10242" max="10242" width="54.85546875" style="227" customWidth="1"/>
    <col min="10243" max="10243" width="19.140625" style="227" customWidth="1"/>
    <col min="10244" max="10244" width="35" style="227" customWidth="1"/>
    <col min="10245" max="10245" width="9.140625" style="227"/>
    <col min="10246" max="10246" width="19.42578125" style="227" bestFit="1" customWidth="1"/>
    <col min="10247" max="10496" width="9.140625" style="227"/>
    <col min="10497" max="10497" width="9.140625" style="227" customWidth="1"/>
    <col min="10498" max="10498" width="54.85546875" style="227" customWidth="1"/>
    <col min="10499" max="10499" width="19.140625" style="227" customWidth="1"/>
    <col min="10500" max="10500" width="35" style="227" customWidth="1"/>
    <col min="10501" max="10501" width="9.140625" style="227"/>
    <col min="10502" max="10502" width="19.42578125" style="227" bestFit="1" customWidth="1"/>
    <col min="10503" max="10752" width="9.140625" style="227"/>
    <col min="10753" max="10753" width="9.140625" style="227" customWidth="1"/>
    <col min="10754" max="10754" width="54.85546875" style="227" customWidth="1"/>
    <col min="10755" max="10755" width="19.140625" style="227" customWidth="1"/>
    <col min="10756" max="10756" width="35" style="227" customWidth="1"/>
    <col min="10757" max="10757" width="9.140625" style="227"/>
    <col min="10758" max="10758" width="19.42578125" style="227" bestFit="1" customWidth="1"/>
    <col min="10759" max="11008" width="9.140625" style="227"/>
    <col min="11009" max="11009" width="9.140625" style="227" customWidth="1"/>
    <col min="11010" max="11010" width="54.85546875" style="227" customWidth="1"/>
    <col min="11011" max="11011" width="19.140625" style="227" customWidth="1"/>
    <col min="11012" max="11012" width="35" style="227" customWidth="1"/>
    <col min="11013" max="11013" width="9.140625" style="227"/>
    <col min="11014" max="11014" width="19.42578125" style="227" bestFit="1" customWidth="1"/>
    <col min="11015" max="11264" width="9.140625" style="227"/>
    <col min="11265" max="11265" width="9.140625" style="227" customWidth="1"/>
    <col min="11266" max="11266" width="54.85546875" style="227" customWidth="1"/>
    <col min="11267" max="11267" width="19.140625" style="227" customWidth="1"/>
    <col min="11268" max="11268" width="35" style="227" customWidth="1"/>
    <col min="11269" max="11269" width="9.140625" style="227"/>
    <col min="11270" max="11270" width="19.42578125" style="227" bestFit="1" customWidth="1"/>
    <col min="11271" max="11520" width="9.140625" style="227"/>
    <col min="11521" max="11521" width="9.140625" style="227" customWidth="1"/>
    <col min="11522" max="11522" width="54.85546875" style="227" customWidth="1"/>
    <col min="11523" max="11523" width="19.140625" style="227" customWidth="1"/>
    <col min="11524" max="11524" width="35" style="227" customWidth="1"/>
    <col min="11525" max="11525" width="9.140625" style="227"/>
    <col min="11526" max="11526" width="19.42578125" style="227" bestFit="1" customWidth="1"/>
    <col min="11527" max="11776" width="9.140625" style="227"/>
    <col min="11777" max="11777" width="9.140625" style="227" customWidth="1"/>
    <col min="11778" max="11778" width="54.85546875" style="227" customWidth="1"/>
    <col min="11779" max="11779" width="19.140625" style="227" customWidth="1"/>
    <col min="11780" max="11780" width="35" style="227" customWidth="1"/>
    <col min="11781" max="11781" width="9.140625" style="227"/>
    <col min="11782" max="11782" width="19.42578125" style="227" bestFit="1" customWidth="1"/>
    <col min="11783" max="12032" width="9.140625" style="227"/>
    <col min="12033" max="12033" width="9.140625" style="227" customWidth="1"/>
    <col min="12034" max="12034" width="54.85546875" style="227" customWidth="1"/>
    <col min="12035" max="12035" width="19.140625" style="227" customWidth="1"/>
    <col min="12036" max="12036" width="35" style="227" customWidth="1"/>
    <col min="12037" max="12037" width="9.140625" style="227"/>
    <col min="12038" max="12038" width="19.42578125" style="227" bestFit="1" customWidth="1"/>
    <col min="12039" max="12288" width="9.140625" style="227"/>
    <col min="12289" max="12289" width="9.140625" style="227" customWidth="1"/>
    <col min="12290" max="12290" width="54.85546875" style="227" customWidth="1"/>
    <col min="12291" max="12291" width="19.140625" style="227" customWidth="1"/>
    <col min="12292" max="12292" width="35" style="227" customWidth="1"/>
    <col min="12293" max="12293" width="9.140625" style="227"/>
    <col min="12294" max="12294" width="19.42578125" style="227" bestFit="1" customWidth="1"/>
    <col min="12295" max="12544" width="9.140625" style="227"/>
    <col min="12545" max="12545" width="9.140625" style="227" customWidth="1"/>
    <col min="12546" max="12546" width="54.85546875" style="227" customWidth="1"/>
    <col min="12547" max="12547" width="19.140625" style="227" customWidth="1"/>
    <col min="12548" max="12548" width="35" style="227" customWidth="1"/>
    <col min="12549" max="12549" width="9.140625" style="227"/>
    <col min="12550" max="12550" width="19.42578125" style="227" bestFit="1" customWidth="1"/>
    <col min="12551" max="12800" width="9.140625" style="227"/>
    <col min="12801" max="12801" width="9.140625" style="227" customWidth="1"/>
    <col min="12802" max="12802" width="54.85546875" style="227" customWidth="1"/>
    <col min="12803" max="12803" width="19.140625" style="227" customWidth="1"/>
    <col min="12804" max="12804" width="35" style="227" customWidth="1"/>
    <col min="12805" max="12805" width="9.140625" style="227"/>
    <col min="12806" max="12806" width="19.42578125" style="227" bestFit="1" customWidth="1"/>
    <col min="12807" max="13056" width="9.140625" style="227"/>
    <col min="13057" max="13057" width="9.140625" style="227" customWidth="1"/>
    <col min="13058" max="13058" width="54.85546875" style="227" customWidth="1"/>
    <col min="13059" max="13059" width="19.140625" style="227" customWidth="1"/>
    <col min="13060" max="13060" width="35" style="227" customWidth="1"/>
    <col min="13061" max="13061" width="9.140625" style="227"/>
    <col min="13062" max="13062" width="19.42578125" style="227" bestFit="1" customWidth="1"/>
    <col min="13063" max="13312" width="9.140625" style="227"/>
    <col min="13313" max="13313" width="9.140625" style="227" customWidth="1"/>
    <col min="13314" max="13314" width="54.85546875" style="227" customWidth="1"/>
    <col min="13315" max="13315" width="19.140625" style="227" customWidth="1"/>
    <col min="13316" max="13316" width="35" style="227" customWidth="1"/>
    <col min="13317" max="13317" width="9.140625" style="227"/>
    <col min="13318" max="13318" width="19.42578125" style="227" bestFit="1" customWidth="1"/>
    <col min="13319" max="13568" width="9.140625" style="227"/>
    <col min="13569" max="13569" width="9.140625" style="227" customWidth="1"/>
    <col min="13570" max="13570" width="54.85546875" style="227" customWidth="1"/>
    <col min="13571" max="13571" width="19.140625" style="227" customWidth="1"/>
    <col min="13572" max="13572" width="35" style="227" customWidth="1"/>
    <col min="13573" max="13573" width="9.140625" style="227"/>
    <col min="13574" max="13574" width="19.42578125" style="227" bestFit="1" customWidth="1"/>
    <col min="13575" max="13824" width="9.140625" style="227"/>
    <col min="13825" max="13825" width="9.140625" style="227" customWidth="1"/>
    <col min="13826" max="13826" width="54.85546875" style="227" customWidth="1"/>
    <col min="13827" max="13827" width="19.140625" style="227" customWidth="1"/>
    <col min="13828" max="13828" width="35" style="227" customWidth="1"/>
    <col min="13829" max="13829" width="9.140625" style="227"/>
    <col min="13830" max="13830" width="19.42578125" style="227" bestFit="1" customWidth="1"/>
    <col min="13831" max="14080" width="9.140625" style="227"/>
    <col min="14081" max="14081" width="9.140625" style="227" customWidth="1"/>
    <col min="14082" max="14082" width="54.85546875" style="227" customWidth="1"/>
    <col min="14083" max="14083" width="19.140625" style="227" customWidth="1"/>
    <col min="14084" max="14084" width="35" style="227" customWidth="1"/>
    <col min="14085" max="14085" width="9.140625" style="227"/>
    <col min="14086" max="14086" width="19.42578125" style="227" bestFit="1" customWidth="1"/>
    <col min="14087" max="14336" width="9.140625" style="227"/>
    <col min="14337" max="14337" width="9.140625" style="227" customWidth="1"/>
    <col min="14338" max="14338" width="54.85546875" style="227" customWidth="1"/>
    <col min="14339" max="14339" width="19.140625" style="227" customWidth="1"/>
    <col min="14340" max="14340" width="35" style="227" customWidth="1"/>
    <col min="14341" max="14341" width="9.140625" style="227"/>
    <col min="14342" max="14342" width="19.42578125" style="227" bestFit="1" customWidth="1"/>
    <col min="14343" max="14592" width="9.140625" style="227"/>
    <col min="14593" max="14593" width="9.140625" style="227" customWidth="1"/>
    <col min="14594" max="14594" width="54.85546875" style="227" customWidth="1"/>
    <col min="14595" max="14595" width="19.140625" style="227" customWidth="1"/>
    <col min="14596" max="14596" width="35" style="227" customWidth="1"/>
    <col min="14597" max="14597" width="9.140625" style="227"/>
    <col min="14598" max="14598" width="19.42578125" style="227" bestFit="1" customWidth="1"/>
    <col min="14599" max="14848" width="9.140625" style="227"/>
    <col min="14849" max="14849" width="9.140625" style="227" customWidth="1"/>
    <col min="14850" max="14850" width="54.85546875" style="227" customWidth="1"/>
    <col min="14851" max="14851" width="19.140625" style="227" customWidth="1"/>
    <col min="14852" max="14852" width="35" style="227" customWidth="1"/>
    <col min="14853" max="14853" width="9.140625" style="227"/>
    <col min="14854" max="14854" width="19.42578125" style="227" bestFit="1" customWidth="1"/>
    <col min="14855" max="15104" width="9.140625" style="227"/>
    <col min="15105" max="15105" width="9.140625" style="227" customWidth="1"/>
    <col min="15106" max="15106" width="54.85546875" style="227" customWidth="1"/>
    <col min="15107" max="15107" width="19.140625" style="227" customWidth="1"/>
    <col min="15108" max="15108" width="35" style="227" customWidth="1"/>
    <col min="15109" max="15109" width="9.140625" style="227"/>
    <col min="15110" max="15110" width="19.42578125" style="227" bestFit="1" customWidth="1"/>
    <col min="15111" max="15360" width="9.140625" style="227"/>
    <col min="15361" max="15361" width="9.140625" style="227" customWidth="1"/>
    <col min="15362" max="15362" width="54.85546875" style="227" customWidth="1"/>
    <col min="15363" max="15363" width="19.140625" style="227" customWidth="1"/>
    <col min="15364" max="15364" width="35" style="227" customWidth="1"/>
    <col min="15365" max="15365" width="9.140625" style="227"/>
    <col min="15366" max="15366" width="19.42578125" style="227" bestFit="1" customWidth="1"/>
    <col min="15367" max="15616" width="9.140625" style="227"/>
    <col min="15617" max="15617" width="9.140625" style="227" customWidth="1"/>
    <col min="15618" max="15618" width="54.85546875" style="227" customWidth="1"/>
    <col min="15619" max="15619" width="19.140625" style="227" customWidth="1"/>
    <col min="15620" max="15620" width="35" style="227" customWidth="1"/>
    <col min="15621" max="15621" width="9.140625" style="227"/>
    <col min="15622" max="15622" width="19.42578125" style="227" bestFit="1" customWidth="1"/>
    <col min="15623" max="15872" width="9.140625" style="227"/>
    <col min="15873" max="15873" width="9.140625" style="227" customWidth="1"/>
    <col min="15874" max="15874" width="54.85546875" style="227" customWidth="1"/>
    <col min="15875" max="15875" width="19.140625" style="227" customWidth="1"/>
    <col min="15876" max="15876" width="35" style="227" customWidth="1"/>
    <col min="15877" max="15877" width="9.140625" style="227"/>
    <col min="15878" max="15878" width="19.42578125" style="227" bestFit="1" customWidth="1"/>
    <col min="15879" max="16128" width="9.140625" style="227"/>
    <col min="16129" max="16129" width="9.140625" style="227" customWidth="1"/>
    <col min="16130" max="16130" width="54.85546875" style="227" customWidth="1"/>
    <col min="16131" max="16131" width="19.140625" style="227" customWidth="1"/>
    <col min="16132" max="16132" width="35" style="227" customWidth="1"/>
    <col min="16133" max="16133" width="9.140625" style="227"/>
    <col min="16134" max="16134" width="19.42578125" style="227" bestFit="1" customWidth="1"/>
    <col min="16135" max="16384" width="9.140625" style="227"/>
  </cols>
  <sheetData>
    <row r="1" spans="1:9" s="218" customFormat="1" ht="18.75" customHeight="1"/>
    <row r="2" spans="1:9" s="218" customFormat="1"/>
    <row r="3" spans="1:9" s="218" customFormat="1" ht="12.75" customHeight="1">
      <c r="A3" s="404" t="s">
        <v>102</v>
      </c>
      <c r="B3" s="404"/>
      <c r="C3" s="404"/>
      <c r="D3" s="404"/>
      <c r="E3" s="219"/>
    </row>
    <row r="4" spans="1:9" s="218" customFormat="1" ht="11.25" customHeight="1">
      <c r="A4" s="405" t="s">
        <v>103</v>
      </c>
      <c r="B4" s="405"/>
      <c r="C4" s="405"/>
      <c r="D4" s="405"/>
      <c r="E4" s="220"/>
    </row>
    <row r="5" spans="1:9" s="218" customFormat="1" ht="11.25" customHeight="1">
      <c r="A5" s="405" t="s">
        <v>104</v>
      </c>
      <c r="B5" s="405"/>
      <c r="C5" s="405"/>
      <c r="D5" s="405"/>
      <c r="E5" s="220"/>
    </row>
    <row r="6" spans="1:9" s="218" customFormat="1" ht="11.25" customHeight="1">
      <c r="A6" s="406" t="s">
        <v>105</v>
      </c>
      <c r="B6" s="406"/>
      <c r="C6" s="406"/>
      <c r="D6" s="406"/>
      <c r="E6" s="221"/>
    </row>
    <row r="7" spans="1:9" s="218" customFormat="1" ht="11.25" customHeight="1">
      <c r="A7" s="404" t="s">
        <v>106</v>
      </c>
      <c r="B7" s="404"/>
      <c r="C7" s="404"/>
      <c r="D7" s="404"/>
      <c r="E7" s="222"/>
    </row>
    <row r="8" spans="1:9" s="218" customFormat="1" ht="12" customHeight="1">
      <c r="A8" s="406" t="s">
        <v>107</v>
      </c>
      <c r="B8" s="406"/>
      <c r="C8" s="406"/>
      <c r="D8" s="406"/>
      <c r="E8" s="222"/>
    </row>
    <row r="9" spans="1:9" ht="14.1" customHeight="1">
      <c r="A9" s="223"/>
      <c r="B9" s="224" t="s">
        <v>108</v>
      </c>
      <c r="C9" s="225"/>
      <c r="D9" s="226" t="s">
        <v>109</v>
      </c>
      <c r="E9" s="223"/>
    </row>
    <row r="10" spans="1:9" ht="14.1" customHeight="1">
      <c r="A10" s="223"/>
      <c r="B10" s="399" t="s">
        <v>50</v>
      </c>
      <c r="C10" s="402" t="s">
        <v>110</v>
      </c>
      <c r="D10" s="403"/>
      <c r="E10" s="228"/>
      <c r="F10" s="229"/>
    </row>
    <row r="11" spans="1:9" ht="14.1" customHeight="1">
      <c r="A11" s="223"/>
      <c r="B11" s="400"/>
      <c r="C11" s="402" t="s">
        <v>111</v>
      </c>
      <c r="D11" s="403"/>
      <c r="E11" s="228"/>
      <c r="F11" s="230"/>
      <c r="G11" s="231"/>
      <c r="H11" s="231"/>
      <c r="I11" s="231"/>
    </row>
    <row r="12" spans="1:9" ht="14.1" customHeight="1">
      <c r="A12" s="223"/>
      <c r="B12" s="400"/>
      <c r="C12" s="232" t="s">
        <v>112</v>
      </c>
      <c r="D12" s="232" t="s">
        <v>113</v>
      </c>
      <c r="E12" s="228"/>
      <c r="F12" s="230"/>
      <c r="G12" s="231"/>
      <c r="H12" s="231"/>
      <c r="I12" s="231"/>
    </row>
    <row r="13" spans="1:9" s="239" customFormat="1" ht="14.1" customHeight="1">
      <c r="A13" s="233"/>
      <c r="B13" s="401"/>
      <c r="C13" s="234" t="s">
        <v>17</v>
      </c>
      <c r="D13" s="235" t="s">
        <v>65</v>
      </c>
      <c r="E13" s="236"/>
      <c r="F13" s="237"/>
      <c r="G13" s="238"/>
      <c r="H13" s="238"/>
      <c r="I13" s="238"/>
    </row>
    <row r="14" spans="1:9" s="239" customFormat="1" ht="14.1" customHeight="1">
      <c r="A14" s="233"/>
      <c r="B14" s="240" t="s">
        <v>66</v>
      </c>
      <c r="C14" s="241">
        <f>C15+C19</f>
        <v>1407256495.9300001</v>
      </c>
      <c r="D14" s="242">
        <f>D15+D19</f>
        <v>31530644.670000002</v>
      </c>
      <c r="E14" s="236"/>
      <c r="F14" s="237"/>
      <c r="G14" s="238"/>
      <c r="H14" s="238"/>
      <c r="I14" s="238"/>
    </row>
    <row r="15" spans="1:9" s="239" customFormat="1" ht="14.1" customHeight="1">
      <c r="A15" s="233"/>
      <c r="B15" s="243" t="s">
        <v>67</v>
      </c>
      <c r="C15" s="244">
        <f>SUM(C16:C18)</f>
        <v>999651874.68000007</v>
      </c>
      <c r="D15" s="245">
        <f>'[1]anexo I'!P19</f>
        <v>31530644.670000002</v>
      </c>
      <c r="E15" s="236"/>
      <c r="F15" s="237"/>
      <c r="G15" s="238"/>
      <c r="H15" s="238"/>
      <c r="I15" s="238"/>
    </row>
    <row r="16" spans="1:9" s="239" customFormat="1" ht="14.1" customHeight="1">
      <c r="A16" s="233"/>
      <c r="B16" s="246" t="s">
        <v>68</v>
      </c>
      <c r="C16" s="247">
        <f>'[1]anexo I'!O20</f>
        <v>895056908.25000012</v>
      </c>
      <c r="D16" s="245">
        <v>30259712.91</v>
      </c>
      <c r="E16" s="236"/>
      <c r="F16" s="237"/>
      <c r="G16" s="238"/>
      <c r="H16" s="238"/>
      <c r="I16" s="238"/>
    </row>
    <row r="17" spans="1:9" s="239" customFormat="1" ht="14.1" customHeight="1">
      <c r="A17" s="233"/>
      <c r="B17" s="246" t="s">
        <v>69</v>
      </c>
      <c r="C17" s="247">
        <f>'[1]anexo I'!O21</f>
        <v>104594966.42999999</v>
      </c>
      <c r="D17" s="245">
        <v>1270931.76</v>
      </c>
      <c r="E17" s="236"/>
      <c r="F17" s="237"/>
      <c r="G17" s="238"/>
      <c r="H17" s="238"/>
      <c r="I17" s="238"/>
    </row>
    <row r="18" spans="1:9" s="239" customFormat="1" ht="14.1" customHeight="1">
      <c r="A18" s="233"/>
      <c r="B18" s="246" t="s">
        <v>114</v>
      </c>
      <c r="C18" s="247">
        <v>0</v>
      </c>
      <c r="D18" s="245">
        <v>0</v>
      </c>
      <c r="E18" s="236"/>
      <c r="F18" s="237"/>
      <c r="G18" s="238"/>
      <c r="H18" s="238"/>
      <c r="I18" s="238"/>
    </row>
    <row r="19" spans="1:9" s="239" customFormat="1" ht="14.1" customHeight="1">
      <c r="A19" s="233"/>
      <c r="B19" s="243" t="s">
        <v>70</v>
      </c>
      <c r="C19" s="244">
        <f>C20+C21</f>
        <v>407604621.25</v>
      </c>
      <c r="D19" s="245">
        <v>0</v>
      </c>
      <c r="E19" s="236"/>
      <c r="F19" s="237"/>
      <c r="G19" s="238"/>
      <c r="H19" s="238"/>
      <c r="I19" s="238"/>
    </row>
    <row r="20" spans="1:9" s="239" customFormat="1" ht="14.1" customHeight="1">
      <c r="A20" s="233"/>
      <c r="B20" s="246" t="s">
        <v>71</v>
      </c>
      <c r="C20" s="248">
        <f>'[1]anexo I'!O23</f>
        <v>336220739.75</v>
      </c>
      <c r="D20" s="245">
        <v>0</v>
      </c>
      <c r="E20" s="236"/>
      <c r="F20" s="237"/>
      <c r="G20" s="238"/>
      <c r="H20" s="238"/>
      <c r="I20" s="238"/>
    </row>
    <row r="21" spans="1:9" s="239" customFormat="1" ht="14.1" customHeight="1">
      <c r="A21" s="233"/>
      <c r="B21" s="246" t="s">
        <v>72</v>
      </c>
      <c r="C21" s="248">
        <f>'[1]anexo I'!O24</f>
        <v>71383881.5</v>
      </c>
      <c r="D21" s="245">
        <v>0</v>
      </c>
      <c r="E21" s="236"/>
      <c r="F21" s="237"/>
      <c r="G21" s="238"/>
      <c r="H21" s="238"/>
      <c r="I21" s="238"/>
    </row>
    <row r="22" spans="1:9" s="239" customFormat="1" ht="23.25" customHeight="1">
      <c r="A22" s="233"/>
      <c r="B22" s="249" t="s">
        <v>115</v>
      </c>
      <c r="C22" s="248">
        <f>'[1]anexo I'!O25</f>
        <v>0</v>
      </c>
      <c r="D22" s="245">
        <v>0</v>
      </c>
      <c r="E22" s="236"/>
      <c r="F22" s="237"/>
      <c r="G22" s="238"/>
      <c r="H22" s="238"/>
      <c r="I22" s="238"/>
    </row>
    <row r="23" spans="1:9" s="239" customFormat="1" ht="14.1" customHeight="1">
      <c r="A23" s="233" t="s">
        <v>116</v>
      </c>
      <c r="B23" s="250" t="s">
        <v>74</v>
      </c>
      <c r="C23" s="248">
        <f>'[1]anexo I'!O26</f>
        <v>0</v>
      </c>
      <c r="D23" s="245">
        <v>0</v>
      </c>
      <c r="E23" s="236"/>
      <c r="F23" s="237"/>
      <c r="G23" s="238"/>
      <c r="H23" s="238"/>
      <c r="I23" s="238"/>
    </row>
    <row r="24" spans="1:9" s="239" customFormat="1" ht="14.1" customHeight="1">
      <c r="A24" s="233"/>
      <c r="B24" s="251" t="s">
        <v>75</v>
      </c>
      <c r="C24" s="252">
        <f>SUM(C25:C28)</f>
        <v>242602553.59999999</v>
      </c>
      <c r="D24" s="253">
        <f>SUM(D25:D28)</f>
        <v>21383729.5</v>
      </c>
      <c r="E24" s="236"/>
      <c r="F24" s="237"/>
      <c r="G24" s="238"/>
      <c r="H24" s="238"/>
      <c r="I24" s="238"/>
    </row>
    <row r="25" spans="1:9" s="239" customFormat="1" ht="14.1" customHeight="1">
      <c r="A25" s="233"/>
      <c r="B25" s="254" t="s">
        <v>76</v>
      </c>
      <c r="C25" s="248">
        <f>'[1]anexo I'!O28</f>
        <v>1128714.3799999999</v>
      </c>
      <c r="D25" s="245">
        <v>0</v>
      </c>
      <c r="E25" s="236"/>
      <c r="F25" s="255"/>
    </row>
    <row r="26" spans="1:9" s="239" customFormat="1" ht="14.1" customHeight="1">
      <c r="A26" s="233"/>
      <c r="B26" s="254" t="s">
        <v>77</v>
      </c>
      <c r="C26" s="256">
        <f>'[1]anexo I'!O29</f>
        <v>0</v>
      </c>
      <c r="D26" s="245">
        <v>0</v>
      </c>
      <c r="E26" s="236"/>
      <c r="F26" s="255"/>
    </row>
    <row r="27" spans="1:9" s="239" customFormat="1" ht="14.1" customHeight="1">
      <c r="A27" s="233"/>
      <c r="B27" s="254" t="s">
        <v>78</v>
      </c>
      <c r="C27" s="256">
        <f>'[1]anexo I'!O30</f>
        <v>99049653.99000001</v>
      </c>
      <c r="D27" s="245">
        <f>'[1]anexo I'!P30</f>
        <v>21383729.5</v>
      </c>
      <c r="E27" s="236"/>
      <c r="F27" s="255"/>
    </row>
    <row r="28" spans="1:9" s="239" customFormat="1" ht="14.1" customHeight="1">
      <c r="A28" s="233"/>
      <c r="B28" s="257" t="s">
        <v>79</v>
      </c>
      <c r="C28" s="258">
        <f>'[1]anexo I'!O31</f>
        <v>142424185.22999999</v>
      </c>
      <c r="D28" s="259">
        <v>0</v>
      </c>
      <c r="E28" s="236"/>
      <c r="F28" s="255"/>
    </row>
    <row r="29" spans="1:9" s="239" customFormat="1" ht="14.1" customHeight="1">
      <c r="A29" s="233"/>
      <c r="B29" s="260" t="s">
        <v>117</v>
      </c>
      <c r="C29" s="261">
        <f>C14-C24</f>
        <v>1164653942.3300002</v>
      </c>
      <c r="D29" s="262">
        <f>D14-D24</f>
        <v>10146915.170000002</v>
      </c>
      <c r="E29" s="236"/>
      <c r="F29" s="255"/>
    </row>
    <row r="30" spans="1:9" s="239" customFormat="1" ht="14.1" customHeight="1">
      <c r="A30" s="233"/>
      <c r="B30" s="263"/>
      <c r="C30" s="264"/>
      <c r="D30" s="265"/>
      <c r="E30" s="236"/>
      <c r="F30" s="266"/>
    </row>
    <row r="31" spans="1:9" s="239" customFormat="1" ht="14.1" customHeight="1">
      <c r="A31" s="233"/>
      <c r="B31" s="267" t="s">
        <v>81</v>
      </c>
      <c r="C31" s="268" t="s">
        <v>82</v>
      </c>
      <c r="D31" s="269" t="s">
        <v>118</v>
      </c>
      <c r="E31" s="236"/>
      <c r="F31" s="266"/>
    </row>
    <row r="32" spans="1:9" s="239" customFormat="1" ht="14.1" customHeight="1">
      <c r="A32" s="233"/>
      <c r="B32" s="270" t="s">
        <v>119</v>
      </c>
      <c r="C32" s="264">
        <f>'[1]anexo I'!C35</f>
        <v>26359045239.209999</v>
      </c>
      <c r="D32" s="271"/>
      <c r="E32" s="236"/>
      <c r="F32" s="266"/>
    </row>
    <row r="33" spans="1:6" s="239" customFormat="1" ht="14.1" customHeight="1">
      <c r="A33" s="233"/>
      <c r="B33" s="272" t="s">
        <v>86</v>
      </c>
      <c r="C33" s="273">
        <f>'[1]anexo I'!C36</f>
        <v>71974686.290000007</v>
      </c>
      <c r="D33" s="271"/>
      <c r="E33" s="236"/>
      <c r="F33" s="266"/>
    </row>
    <row r="34" spans="1:6" s="239" customFormat="1" ht="14.1" customHeight="1">
      <c r="A34" s="233"/>
      <c r="B34" s="272" t="s">
        <v>87</v>
      </c>
      <c r="C34" s="273">
        <f>'[1]anexo I'!C37</f>
        <v>85989298.560000002</v>
      </c>
      <c r="D34" s="274" t="s">
        <v>85</v>
      </c>
      <c r="E34" s="236"/>
      <c r="F34" s="266"/>
    </row>
    <row r="35" spans="1:6" s="239" customFormat="1" ht="14.1" customHeight="1">
      <c r="A35" s="233"/>
      <c r="B35" s="275" t="s">
        <v>88</v>
      </c>
      <c r="C35" s="273">
        <f>C32-C33-C34</f>
        <v>26201081254.359997</v>
      </c>
      <c r="D35" s="274" t="s">
        <v>85</v>
      </c>
      <c r="E35" s="236"/>
      <c r="F35" s="266"/>
    </row>
    <row r="36" spans="1:6" s="239" customFormat="1" ht="14.1" customHeight="1">
      <c r="A36" s="233"/>
      <c r="B36" s="276" t="s">
        <v>120</v>
      </c>
      <c r="C36" s="277">
        <f>C29+D29</f>
        <v>1174800857.5000002</v>
      </c>
      <c r="D36" s="278">
        <f>C36/C35*100/100</f>
        <v>4.4837876959925353E-2</v>
      </c>
      <c r="E36" s="236"/>
      <c r="F36" s="266"/>
    </row>
    <row r="37" spans="1:6" s="239" customFormat="1" ht="14.1" customHeight="1">
      <c r="A37" s="233" t="s">
        <v>121</v>
      </c>
      <c r="B37" s="279" t="s">
        <v>122</v>
      </c>
      <c r="C37" s="280">
        <f>C35*6%</f>
        <v>1572064875.2615998</v>
      </c>
      <c r="D37" s="281">
        <v>6</v>
      </c>
      <c r="E37" s="236"/>
      <c r="F37" s="266"/>
    </row>
    <row r="38" spans="1:6" s="239" customFormat="1" ht="14.1" customHeight="1">
      <c r="A38" s="233"/>
      <c r="B38" s="282" t="s">
        <v>123</v>
      </c>
      <c r="C38" s="283">
        <f>C35*5.7%-0.01</f>
        <v>1493461631.4885199</v>
      </c>
      <c r="D38" s="284">
        <v>5.7</v>
      </c>
      <c r="E38" s="236"/>
      <c r="F38" s="255"/>
    </row>
    <row r="39" spans="1:6" s="239" customFormat="1" ht="14.1" customHeight="1">
      <c r="A39" s="233"/>
      <c r="B39" s="285" t="s">
        <v>124</v>
      </c>
      <c r="C39" s="283">
        <f>C35*5.4%</f>
        <v>1414858387.73544</v>
      </c>
      <c r="D39" s="284">
        <v>5.4</v>
      </c>
      <c r="E39" s="236"/>
      <c r="F39" s="255"/>
    </row>
    <row r="40" spans="1:6" ht="14.1" customHeight="1">
      <c r="A40" s="223"/>
      <c r="B40" s="286"/>
      <c r="C40" s="286"/>
      <c r="D40" s="219"/>
      <c r="E40" s="219"/>
      <c r="F40" s="219"/>
    </row>
    <row r="41" spans="1:6" ht="14.1" customHeight="1">
      <c r="B41" s="288"/>
      <c r="C41" s="289"/>
      <c r="D41" s="287"/>
    </row>
    <row r="42" spans="1:6" ht="14.1" customHeight="1">
      <c r="B42" s="289"/>
      <c r="C42" s="290"/>
      <c r="D42" s="287"/>
    </row>
  </sheetData>
  <mergeCells count="9">
    <mergeCell ref="B10:B13"/>
    <mergeCell ref="C10:D10"/>
    <mergeCell ref="C11:D11"/>
    <mergeCell ref="A3:D3"/>
    <mergeCell ref="A4:D4"/>
    <mergeCell ref="A5:D5"/>
    <mergeCell ref="A6:D6"/>
    <mergeCell ref="A7:D7"/>
    <mergeCell ref="A8:D8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workbookViewId="0">
      <selection sqref="A1:XFD1048576"/>
    </sheetView>
  </sheetViews>
  <sheetFormatPr defaultRowHeight="11.25"/>
  <cols>
    <col min="1" max="2" width="9.140625" style="292"/>
    <col min="3" max="3" width="48.7109375" style="292" customWidth="1"/>
    <col min="4" max="4" width="35.28515625" style="292" customWidth="1"/>
    <col min="5" max="5" width="39.5703125" style="292" customWidth="1"/>
    <col min="6" max="6" width="11.28515625" style="292" bestFit="1" customWidth="1"/>
    <col min="7" max="7" width="11.7109375" style="292" bestFit="1" customWidth="1"/>
    <col min="8" max="258" width="9.140625" style="292"/>
    <col min="259" max="259" width="48.7109375" style="292" customWidth="1"/>
    <col min="260" max="260" width="35.28515625" style="292" customWidth="1"/>
    <col min="261" max="261" width="39.5703125" style="292" customWidth="1"/>
    <col min="262" max="262" width="11.28515625" style="292" bestFit="1" customWidth="1"/>
    <col min="263" max="263" width="11.7109375" style="292" bestFit="1" customWidth="1"/>
    <col min="264" max="514" width="9.140625" style="292"/>
    <col min="515" max="515" width="48.7109375" style="292" customWidth="1"/>
    <col min="516" max="516" width="35.28515625" style="292" customWidth="1"/>
    <col min="517" max="517" width="39.5703125" style="292" customWidth="1"/>
    <col min="518" max="518" width="11.28515625" style="292" bestFit="1" customWidth="1"/>
    <col min="519" max="519" width="11.7109375" style="292" bestFit="1" customWidth="1"/>
    <col min="520" max="770" width="9.140625" style="292"/>
    <col min="771" max="771" width="48.7109375" style="292" customWidth="1"/>
    <col min="772" max="772" width="35.28515625" style="292" customWidth="1"/>
    <col min="773" max="773" width="39.5703125" style="292" customWidth="1"/>
    <col min="774" max="774" width="11.28515625" style="292" bestFit="1" customWidth="1"/>
    <col min="775" max="775" width="11.7109375" style="292" bestFit="1" customWidth="1"/>
    <col min="776" max="1026" width="9.140625" style="292"/>
    <col min="1027" max="1027" width="48.7109375" style="292" customWidth="1"/>
    <col min="1028" max="1028" width="35.28515625" style="292" customWidth="1"/>
    <col min="1029" max="1029" width="39.5703125" style="292" customWidth="1"/>
    <col min="1030" max="1030" width="11.28515625" style="292" bestFit="1" customWidth="1"/>
    <col min="1031" max="1031" width="11.7109375" style="292" bestFit="1" customWidth="1"/>
    <col min="1032" max="1282" width="9.140625" style="292"/>
    <col min="1283" max="1283" width="48.7109375" style="292" customWidth="1"/>
    <col min="1284" max="1284" width="35.28515625" style="292" customWidth="1"/>
    <col min="1285" max="1285" width="39.5703125" style="292" customWidth="1"/>
    <col min="1286" max="1286" width="11.28515625" style="292" bestFit="1" customWidth="1"/>
    <col min="1287" max="1287" width="11.7109375" style="292" bestFit="1" customWidth="1"/>
    <col min="1288" max="1538" width="9.140625" style="292"/>
    <col min="1539" max="1539" width="48.7109375" style="292" customWidth="1"/>
    <col min="1540" max="1540" width="35.28515625" style="292" customWidth="1"/>
    <col min="1541" max="1541" width="39.5703125" style="292" customWidth="1"/>
    <col min="1542" max="1542" width="11.28515625" style="292" bestFit="1" customWidth="1"/>
    <col min="1543" max="1543" width="11.7109375" style="292" bestFit="1" customWidth="1"/>
    <col min="1544" max="1794" width="9.140625" style="292"/>
    <col min="1795" max="1795" width="48.7109375" style="292" customWidth="1"/>
    <col min="1796" max="1796" width="35.28515625" style="292" customWidth="1"/>
    <col min="1797" max="1797" width="39.5703125" style="292" customWidth="1"/>
    <col min="1798" max="1798" width="11.28515625" style="292" bestFit="1" customWidth="1"/>
    <col min="1799" max="1799" width="11.7109375" style="292" bestFit="1" customWidth="1"/>
    <col min="1800" max="2050" width="9.140625" style="292"/>
    <col min="2051" max="2051" width="48.7109375" style="292" customWidth="1"/>
    <col min="2052" max="2052" width="35.28515625" style="292" customWidth="1"/>
    <col min="2053" max="2053" width="39.5703125" style="292" customWidth="1"/>
    <col min="2054" max="2054" width="11.28515625" style="292" bestFit="1" customWidth="1"/>
    <col min="2055" max="2055" width="11.7109375" style="292" bestFit="1" customWidth="1"/>
    <col min="2056" max="2306" width="9.140625" style="292"/>
    <col min="2307" max="2307" width="48.7109375" style="292" customWidth="1"/>
    <col min="2308" max="2308" width="35.28515625" style="292" customWidth="1"/>
    <col min="2309" max="2309" width="39.5703125" style="292" customWidth="1"/>
    <col min="2310" max="2310" width="11.28515625" style="292" bestFit="1" customWidth="1"/>
    <col min="2311" max="2311" width="11.7109375" style="292" bestFit="1" customWidth="1"/>
    <col min="2312" max="2562" width="9.140625" style="292"/>
    <col min="2563" max="2563" width="48.7109375" style="292" customWidth="1"/>
    <col min="2564" max="2564" width="35.28515625" style="292" customWidth="1"/>
    <col min="2565" max="2565" width="39.5703125" style="292" customWidth="1"/>
    <col min="2566" max="2566" width="11.28515625" style="292" bestFit="1" customWidth="1"/>
    <col min="2567" max="2567" width="11.7109375" style="292" bestFit="1" customWidth="1"/>
    <col min="2568" max="2818" width="9.140625" style="292"/>
    <col min="2819" max="2819" width="48.7109375" style="292" customWidth="1"/>
    <col min="2820" max="2820" width="35.28515625" style="292" customWidth="1"/>
    <col min="2821" max="2821" width="39.5703125" style="292" customWidth="1"/>
    <col min="2822" max="2822" width="11.28515625" style="292" bestFit="1" customWidth="1"/>
    <col min="2823" max="2823" width="11.7109375" style="292" bestFit="1" customWidth="1"/>
    <col min="2824" max="3074" width="9.140625" style="292"/>
    <col min="3075" max="3075" width="48.7109375" style="292" customWidth="1"/>
    <col min="3076" max="3076" width="35.28515625" style="292" customWidth="1"/>
    <col min="3077" max="3077" width="39.5703125" style="292" customWidth="1"/>
    <col min="3078" max="3078" width="11.28515625" style="292" bestFit="1" customWidth="1"/>
    <col min="3079" max="3079" width="11.7109375" style="292" bestFit="1" customWidth="1"/>
    <col min="3080" max="3330" width="9.140625" style="292"/>
    <col min="3331" max="3331" width="48.7109375" style="292" customWidth="1"/>
    <col min="3332" max="3332" width="35.28515625" style="292" customWidth="1"/>
    <col min="3333" max="3333" width="39.5703125" style="292" customWidth="1"/>
    <col min="3334" max="3334" width="11.28515625" style="292" bestFit="1" customWidth="1"/>
    <col min="3335" max="3335" width="11.7109375" style="292" bestFit="1" customWidth="1"/>
    <col min="3336" max="3586" width="9.140625" style="292"/>
    <col min="3587" max="3587" width="48.7109375" style="292" customWidth="1"/>
    <col min="3588" max="3588" width="35.28515625" style="292" customWidth="1"/>
    <col min="3589" max="3589" width="39.5703125" style="292" customWidth="1"/>
    <col min="3590" max="3590" width="11.28515625" style="292" bestFit="1" customWidth="1"/>
    <col min="3591" max="3591" width="11.7109375" style="292" bestFit="1" customWidth="1"/>
    <col min="3592" max="3842" width="9.140625" style="292"/>
    <col min="3843" max="3843" width="48.7109375" style="292" customWidth="1"/>
    <col min="3844" max="3844" width="35.28515625" style="292" customWidth="1"/>
    <col min="3845" max="3845" width="39.5703125" style="292" customWidth="1"/>
    <col min="3846" max="3846" width="11.28515625" style="292" bestFit="1" customWidth="1"/>
    <col min="3847" max="3847" width="11.7109375" style="292" bestFit="1" customWidth="1"/>
    <col min="3848" max="4098" width="9.140625" style="292"/>
    <col min="4099" max="4099" width="48.7109375" style="292" customWidth="1"/>
    <col min="4100" max="4100" width="35.28515625" style="292" customWidth="1"/>
    <col min="4101" max="4101" width="39.5703125" style="292" customWidth="1"/>
    <col min="4102" max="4102" width="11.28515625" style="292" bestFit="1" customWidth="1"/>
    <col min="4103" max="4103" width="11.7109375" style="292" bestFit="1" customWidth="1"/>
    <col min="4104" max="4354" width="9.140625" style="292"/>
    <col min="4355" max="4355" width="48.7109375" style="292" customWidth="1"/>
    <col min="4356" max="4356" width="35.28515625" style="292" customWidth="1"/>
    <col min="4357" max="4357" width="39.5703125" style="292" customWidth="1"/>
    <col min="4358" max="4358" width="11.28515625" style="292" bestFit="1" customWidth="1"/>
    <col min="4359" max="4359" width="11.7109375" style="292" bestFit="1" customWidth="1"/>
    <col min="4360" max="4610" width="9.140625" style="292"/>
    <col min="4611" max="4611" width="48.7109375" style="292" customWidth="1"/>
    <col min="4612" max="4612" width="35.28515625" style="292" customWidth="1"/>
    <col min="4613" max="4613" width="39.5703125" style="292" customWidth="1"/>
    <col min="4614" max="4614" width="11.28515625" style="292" bestFit="1" customWidth="1"/>
    <col min="4615" max="4615" width="11.7109375" style="292" bestFit="1" customWidth="1"/>
    <col min="4616" max="4866" width="9.140625" style="292"/>
    <col min="4867" max="4867" width="48.7109375" style="292" customWidth="1"/>
    <col min="4868" max="4868" width="35.28515625" style="292" customWidth="1"/>
    <col min="4869" max="4869" width="39.5703125" style="292" customWidth="1"/>
    <col min="4870" max="4870" width="11.28515625" style="292" bestFit="1" customWidth="1"/>
    <col min="4871" max="4871" width="11.7109375" style="292" bestFit="1" customWidth="1"/>
    <col min="4872" max="5122" width="9.140625" style="292"/>
    <col min="5123" max="5123" width="48.7109375" style="292" customWidth="1"/>
    <col min="5124" max="5124" width="35.28515625" style="292" customWidth="1"/>
    <col min="5125" max="5125" width="39.5703125" style="292" customWidth="1"/>
    <col min="5126" max="5126" width="11.28515625" style="292" bestFit="1" customWidth="1"/>
    <col min="5127" max="5127" width="11.7109375" style="292" bestFit="1" customWidth="1"/>
    <col min="5128" max="5378" width="9.140625" style="292"/>
    <col min="5379" max="5379" width="48.7109375" style="292" customWidth="1"/>
    <col min="5380" max="5380" width="35.28515625" style="292" customWidth="1"/>
    <col min="5381" max="5381" width="39.5703125" style="292" customWidth="1"/>
    <col min="5382" max="5382" width="11.28515625" style="292" bestFit="1" customWidth="1"/>
    <col min="5383" max="5383" width="11.7109375" style="292" bestFit="1" customWidth="1"/>
    <col min="5384" max="5634" width="9.140625" style="292"/>
    <col min="5635" max="5635" width="48.7109375" style="292" customWidth="1"/>
    <col min="5636" max="5636" width="35.28515625" style="292" customWidth="1"/>
    <col min="5637" max="5637" width="39.5703125" style="292" customWidth="1"/>
    <col min="5638" max="5638" width="11.28515625" style="292" bestFit="1" customWidth="1"/>
    <col min="5639" max="5639" width="11.7109375" style="292" bestFit="1" customWidth="1"/>
    <col min="5640" max="5890" width="9.140625" style="292"/>
    <col min="5891" max="5891" width="48.7109375" style="292" customWidth="1"/>
    <col min="5892" max="5892" width="35.28515625" style="292" customWidth="1"/>
    <col min="5893" max="5893" width="39.5703125" style="292" customWidth="1"/>
    <col min="5894" max="5894" width="11.28515625" style="292" bestFit="1" customWidth="1"/>
    <col min="5895" max="5895" width="11.7109375" style="292" bestFit="1" customWidth="1"/>
    <col min="5896" max="6146" width="9.140625" style="292"/>
    <col min="6147" max="6147" width="48.7109375" style="292" customWidth="1"/>
    <col min="6148" max="6148" width="35.28515625" style="292" customWidth="1"/>
    <col min="6149" max="6149" width="39.5703125" style="292" customWidth="1"/>
    <col min="6150" max="6150" width="11.28515625" style="292" bestFit="1" customWidth="1"/>
    <col min="6151" max="6151" width="11.7109375" style="292" bestFit="1" customWidth="1"/>
    <col min="6152" max="6402" width="9.140625" style="292"/>
    <col min="6403" max="6403" width="48.7109375" style="292" customWidth="1"/>
    <col min="6404" max="6404" width="35.28515625" style="292" customWidth="1"/>
    <col min="6405" max="6405" width="39.5703125" style="292" customWidth="1"/>
    <col min="6406" max="6406" width="11.28515625" style="292" bestFit="1" customWidth="1"/>
    <col min="6407" max="6407" width="11.7109375" style="292" bestFit="1" customWidth="1"/>
    <col min="6408" max="6658" width="9.140625" style="292"/>
    <col min="6659" max="6659" width="48.7109375" style="292" customWidth="1"/>
    <col min="6660" max="6660" width="35.28515625" style="292" customWidth="1"/>
    <col min="6661" max="6661" width="39.5703125" style="292" customWidth="1"/>
    <col min="6662" max="6662" width="11.28515625" style="292" bestFit="1" customWidth="1"/>
    <col min="6663" max="6663" width="11.7109375" style="292" bestFit="1" customWidth="1"/>
    <col min="6664" max="6914" width="9.140625" style="292"/>
    <col min="6915" max="6915" width="48.7109375" style="292" customWidth="1"/>
    <col min="6916" max="6916" width="35.28515625" style="292" customWidth="1"/>
    <col min="6917" max="6917" width="39.5703125" style="292" customWidth="1"/>
    <col min="6918" max="6918" width="11.28515625" style="292" bestFit="1" customWidth="1"/>
    <col min="6919" max="6919" width="11.7109375" style="292" bestFit="1" customWidth="1"/>
    <col min="6920" max="7170" width="9.140625" style="292"/>
    <col min="7171" max="7171" width="48.7109375" style="292" customWidth="1"/>
    <col min="7172" max="7172" width="35.28515625" style="292" customWidth="1"/>
    <col min="7173" max="7173" width="39.5703125" style="292" customWidth="1"/>
    <col min="7174" max="7174" width="11.28515625" style="292" bestFit="1" customWidth="1"/>
    <col min="7175" max="7175" width="11.7109375" style="292" bestFit="1" customWidth="1"/>
    <col min="7176" max="7426" width="9.140625" style="292"/>
    <col min="7427" max="7427" width="48.7109375" style="292" customWidth="1"/>
    <col min="7428" max="7428" width="35.28515625" style="292" customWidth="1"/>
    <col min="7429" max="7429" width="39.5703125" style="292" customWidth="1"/>
    <col min="7430" max="7430" width="11.28515625" style="292" bestFit="1" customWidth="1"/>
    <col min="7431" max="7431" width="11.7109375" style="292" bestFit="1" customWidth="1"/>
    <col min="7432" max="7682" width="9.140625" style="292"/>
    <col min="7683" max="7683" width="48.7109375" style="292" customWidth="1"/>
    <col min="7684" max="7684" width="35.28515625" style="292" customWidth="1"/>
    <col min="7685" max="7685" width="39.5703125" style="292" customWidth="1"/>
    <col min="7686" max="7686" width="11.28515625" style="292" bestFit="1" customWidth="1"/>
    <col min="7687" max="7687" width="11.7109375" style="292" bestFit="1" customWidth="1"/>
    <col min="7688" max="7938" width="9.140625" style="292"/>
    <col min="7939" max="7939" width="48.7109375" style="292" customWidth="1"/>
    <col min="7940" max="7940" width="35.28515625" style="292" customWidth="1"/>
    <col min="7941" max="7941" width="39.5703125" style="292" customWidth="1"/>
    <col min="7942" max="7942" width="11.28515625" style="292" bestFit="1" customWidth="1"/>
    <col min="7943" max="7943" width="11.7109375" style="292" bestFit="1" customWidth="1"/>
    <col min="7944" max="8194" width="9.140625" style="292"/>
    <col min="8195" max="8195" width="48.7109375" style="292" customWidth="1"/>
    <col min="8196" max="8196" width="35.28515625" style="292" customWidth="1"/>
    <col min="8197" max="8197" width="39.5703125" style="292" customWidth="1"/>
    <col min="8198" max="8198" width="11.28515625" style="292" bestFit="1" customWidth="1"/>
    <col min="8199" max="8199" width="11.7109375" style="292" bestFit="1" customWidth="1"/>
    <col min="8200" max="8450" width="9.140625" style="292"/>
    <col min="8451" max="8451" width="48.7109375" style="292" customWidth="1"/>
    <col min="8452" max="8452" width="35.28515625" style="292" customWidth="1"/>
    <col min="8453" max="8453" width="39.5703125" style="292" customWidth="1"/>
    <col min="8454" max="8454" width="11.28515625" style="292" bestFit="1" customWidth="1"/>
    <col min="8455" max="8455" width="11.7109375" style="292" bestFit="1" customWidth="1"/>
    <col min="8456" max="8706" width="9.140625" style="292"/>
    <col min="8707" max="8707" width="48.7109375" style="292" customWidth="1"/>
    <col min="8708" max="8708" width="35.28515625" style="292" customWidth="1"/>
    <col min="8709" max="8709" width="39.5703125" style="292" customWidth="1"/>
    <col min="8710" max="8710" width="11.28515625" style="292" bestFit="1" customWidth="1"/>
    <col min="8711" max="8711" width="11.7109375" style="292" bestFit="1" customWidth="1"/>
    <col min="8712" max="8962" width="9.140625" style="292"/>
    <col min="8963" max="8963" width="48.7109375" style="292" customWidth="1"/>
    <col min="8964" max="8964" width="35.28515625" style="292" customWidth="1"/>
    <col min="8965" max="8965" width="39.5703125" style="292" customWidth="1"/>
    <col min="8966" max="8966" width="11.28515625" style="292" bestFit="1" customWidth="1"/>
    <col min="8967" max="8967" width="11.7109375" style="292" bestFit="1" customWidth="1"/>
    <col min="8968" max="9218" width="9.140625" style="292"/>
    <col min="9219" max="9219" width="48.7109375" style="292" customWidth="1"/>
    <col min="9220" max="9220" width="35.28515625" style="292" customWidth="1"/>
    <col min="9221" max="9221" width="39.5703125" style="292" customWidth="1"/>
    <col min="9222" max="9222" width="11.28515625" style="292" bestFit="1" customWidth="1"/>
    <col min="9223" max="9223" width="11.7109375" style="292" bestFit="1" customWidth="1"/>
    <col min="9224" max="9474" width="9.140625" style="292"/>
    <col min="9475" max="9475" width="48.7109375" style="292" customWidth="1"/>
    <col min="9476" max="9476" width="35.28515625" style="292" customWidth="1"/>
    <col min="9477" max="9477" width="39.5703125" style="292" customWidth="1"/>
    <col min="9478" max="9478" width="11.28515625" style="292" bestFit="1" customWidth="1"/>
    <col min="9479" max="9479" width="11.7109375" style="292" bestFit="1" customWidth="1"/>
    <col min="9480" max="9730" width="9.140625" style="292"/>
    <col min="9731" max="9731" width="48.7109375" style="292" customWidth="1"/>
    <col min="9732" max="9732" width="35.28515625" style="292" customWidth="1"/>
    <col min="9733" max="9733" width="39.5703125" style="292" customWidth="1"/>
    <col min="9734" max="9734" width="11.28515625" style="292" bestFit="1" customWidth="1"/>
    <col min="9735" max="9735" width="11.7109375" style="292" bestFit="1" customWidth="1"/>
    <col min="9736" max="9986" width="9.140625" style="292"/>
    <col min="9987" max="9987" width="48.7109375" style="292" customWidth="1"/>
    <col min="9988" max="9988" width="35.28515625" style="292" customWidth="1"/>
    <col min="9989" max="9989" width="39.5703125" style="292" customWidth="1"/>
    <col min="9990" max="9990" width="11.28515625" style="292" bestFit="1" customWidth="1"/>
    <col min="9991" max="9991" width="11.7109375" style="292" bestFit="1" customWidth="1"/>
    <col min="9992" max="10242" width="9.140625" style="292"/>
    <col min="10243" max="10243" width="48.7109375" style="292" customWidth="1"/>
    <col min="10244" max="10244" width="35.28515625" style="292" customWidth="1"/>
    <col min="10245" max="10245" width="39.5703125" style="292" customWidth="1"/>
    <col min="10246" max="10246" width="11.28515625" style="292" bestFit="1" customWidth="1"/>
    <col min="10247" max="10247" width="11.7109375" style="292" bestFit="1" customWidth="1"/>
    <col min="10248" max="10498" width="9.140625" style="292"/>
    <col min="10499" max="10499" width="48.7109375" style="292" customWidth="1"/>
    <col min="10500" max="10500" width="35.28515625" style="292" customWidth="1"/>
    <col min="10501" max="10501" width="39.5703125" style="292" customWidth="1"/>
    <col min="10502" max="10502" width="11.28515625" style="292" bestFit="1" customWidth="1"/>
    <col min="10503" max="10503" width="11.7109375" style="292" bestFit="1" customWidth="1"/>
    <col min="10504" max="10754" width="9.140625" style="292"/>
    <col min="10755" max="10755" width="48.7109375" style="292" customWidth="1"/>
    <col min="10756" max="10756" width="35.28515625" style="292" customWidth="1"/>
    <col min="10757" max="10757" width="39.5703125" style="292" customWidth="1"/>
    <col min="10758" max="10758" width="11.28515625" style="292" bestFit="1" customWidth="1"/>
    <col min="10759" max="10759" width="11.7109375" style="292" bestFit="1" customWidth="1"/>
    <col min="10760" max="11010" width="9.140625" style="292"/>
    <col min="11011" max="11011" width="48.7109375" style="292" customWidth="1"/>
    <col min="11012" max="11012" width="35.28515625" style="292" customWidth="1"/>
    <col min="11013" max="11013" width="39.5703125" style="292" customWidth="1"/>
    <col min="11014" max="11014" width="11.28515625" style="292" bestFit="1" customWidth="1"/>
    <col min="11015" max="11015" width="11.7109375" style="292" bestFit="1" customWidth="1"/>
    <col min="11016" max="11266" width="9.140625" style="292"/>
    <col min="11267" max="11267" width="48.7109375" style="292" customWidth="1"/>
    <col min="11268" max="11268" width="35.28515625" style="292" customWidth="1"/>
    <col min="11269" max="11269" width="39.5703125" style="292" customWidth="1"/>
    <col min="11270" max="11270" width="11.28515625" style="292" bestFit="1" customWidth="1"/>
    <col min="11271" max="11271" width="11.7109375" style="292" bestFit="1" customWidth="1"/>
    <col min="11272" max="11522" width="9.140625" style="292"/>
    <col min="11523" max="11523" width="48.7109375" style="292" customWidth="1"/>
    <col min="11524" max="11524" width="35.28515625" style="292" customWidth="1"/>
    <col min="11525" max="11525" width="39.5703125" style="292" customWidth="1"/>
    <col min="11526" max="11526" width="11.28515625" style="292" bestFit="1" customWidth="1"/>
    <col min="11527" max="11527" width="11.7109375" style="292" bestFit="1" customWidth="1"/>
    <col min="11528" max="11778" width="9.140625" style="292"/>
    <col min="11779" max="11779" width="48.7109375" style="292" customWidth="1"/>
    <col min="11780" max="11780" width="35.28515625" style="292" customWidth="1"/>
    <col min="11781" max="11781" width="39.5703125" style="292" customWidth="1"/>
    <col min="11782" max="11782" width="11.28515625" style="292" bestFit="1" customWidth="1"/>
    <col min="11783" max="11783" width="11.7109375" style="292" bestFit="1" customWidth="1"/>
    <col min="11784" max="12034" width="9.140625" style="292"/>
    <col min="12035" max="12035" width="48.7109375" style="292" customWidth="1"/>
    <col min="12036" max="12036" width="35.28515625" style="292" customWidth="1"/>
    <col min="12037" max="12037" width="39.5703125" style="292" customWidth="1"/>
    <col min="12038" max="12038" width="11.28515625" style="292" bestFit="1" customWidth="1"/>
    <col min="12039" max="12039" width="11.7109375" style="292" bestFit="1" customWidth="1"/>
    <col min="12040" max="12290" width="9.140625" style="292"/>
    <col min="12291" max="12291" width="48.7109375" style="292" customWidth="1"/>
    <col min="12292" max="12292" width="35.28515625" style="292" customWidth="1"/>
    <col min="12293" max="12293" width="39.5703125" style="292" customWidth="1"/>
    <col min="12294" max="12294" width="11.28515625" style="292" bestFit="1" customWidth="1"/>
    <col min="12295" max="12295" width="11.7109375" style="292" bestFit="1" customWidth="1"/>
    <col min="12296" max="12546" width="9.140625" style="292"/>
    <col min="12547" max="12547" width="48.7109375" style="292" customWidth="1"/>
    <col min="12548" max="12548" width="35.28515625" style="292" customWidth="1"/>
    <col min="12549" max="12549" width="39.5703125" style="292" customWidth="1"/>
    <col min="12550" max="12550" width="11.28515625" style="292" bestFit="1" customWidth="1"/>
    <col min="12551" max="12551" width="11.7109375" style="292" bestFit="1" customWidth="1"/>
    <col min="12552" max="12802" width="9.140625" style="292"/>
    <col min="12803" max="12803" width="48.7109375" style="292" customWidth="1"/>
    <col min="12804" max="12804" width="35.28515625" style="292" customWidth="1"/>
    <col min="12805" max="12805" width="39.5703125" style="292" customWidth="1"/>
    <col min="12806" max="12806" width="11.28515625" style="292" bestFit="1" customWidth="1"/>
    <col min="12807" max="12807" width="11.7109375" style="292" bestFit="1" customWidth="1"/>
    <col min="12808" max="13058" width="9.140625" style="292"/>
    <col min="13059" max="13059" width="48.7109375" style="292" customWidth="1"/>
    <col min="13060" max="13060" width="35.28515625" style="292" customWidth="1"/>
    <col min="13061" max="13061" width="39.5703125" style="292" customWidth="1"/>
    <col min="13062" max="13062" width="11.28515625" style="292" bestFit="1" customWidth="1"/>
    <col min="13063" max="13063" width="11.7109375" style="292" bestFit="1" customWidth="1"/>
    <col min="13064" max="13314" width="9.140625" style="292"/>
    <col min="13315" max="13315" width="48.7109375" style="292" customWidth="1"/>
    <col min="13316" max="13316" width="35.28515625" style="292" customWidth="1"/>
    <col min="13317" max="13317" width="39.5703125" style="292" customWidth="1"/>
    <col min="13318" max="13318" width="11.28515625" style="292" bestFit="1" customWidth="1"/>
    <col min="13319" max="13319" width="11.7109375" style="292" bestFit="1" customWidth="1"/>
    <col min="13320" max="13570" width="9.140625" style="292"/>
    <col min="13571" max="13571" width="48.7109375" style="292" customWidth="1"/>
    <col min="13572" max="13572" width="35.28515625" style="292" customWidth="1"/>
    <col min="13573" max="13573" width="39.5703125" style="292" customWidth="1"/>
    <col min="13574" max="13574" width="11.28515625" style="292" bestFit="1" customWidth="1"/>
    <col min="13575" max="13575" width="11.7109375" style="292" bestFit="1" customWidth="1"/>
    <col min="13576" max="13826" width="9.140625" style="292"/>
    <col min="13827" max="13827" width="48.7109375" style="292" customWidth="1"/>
    <col min="13828" max="13828" width="35.28515625" style="292" customWidth="1"/>
    <col min="13829" max="13829" width="39.5703125" style="292" customWidth="1"/>
    <col min="13830" max="13830" width="11.28515625" style="292" bestFit="1" customWidth="1"/>
    <col min="13831" max="13831" width="11.7109375" style="292" bestFit="1" customWidth="1"/>
    <col min="13832" max="14082" width="9.140625" style="292"/>
    <col min="14083" max="14083" width="48.7109375" style="292" customWidth="1"/>
    <col min="14084" max="14084" width="35.28515625" style="292" customWidth="1"/>
    <col min="14085" max="14085" width="39.5703125" style="292" customWidth="1"/>
    <col min="14086" max="14086" width="11.28515625" style="292" bestFit="1" customWidth="1"/>
    <col min="14087" max="14087" width="11.7109375" style="292" bestFit="1" customWidth="1"/>
    <col min="14088" max="14338" width="9.140625" style="292"/>
    <col min="14339" max="14339" width="48.7109375" style="292" customWidth="1"/>
    <col min="14340" max="14340" width="35.28515625" style="292" customWidth="1"/>
    <col min="14341" max="14341" width="39.5703125" style="292" customWidth="1"/>
    <col min="14342" max="14342" width="11.28515625" style="292" bestFit="1" customWidth="1"/>
    <col min="14343" max="14343" width="11.7109375" style="292" bestFit="1" customWidth="1"/>
    <col min="14344" max="14594" width="9.140625" style="292"/>
    <col min="14595" max="14595" width="48.7109375" style="292" customWidth="1"/>
    <col min="14596" max="14596" width="35.28515625" style="292" customWidth="1"/>
    <col min="14597" max="14597" width="39.5703125" style="292" customWidth="1"/>
    <col min="14598" max="14598" width="11.28515625" style="292" bestFit="1" customWidth="1"/>
    <col min="14599" max="14599" width="11.7109375" style="292" bestFit="1" customWidth="1"/>
    <col min="14600" max="14850" width="9.140625" style="292"/>
    <col min="14851" max="14851" width="48.7109375" style="292" customWidth="1"/>
    <col min="14852" max="14852" width="35.28515625" style="292" customWidth="1"/>
    <col min="14853" max="14853" width="39.5703125" style="292" customWidth="1"/>
    <col min="14854" max="14854" width="11.28515625" style="292" bestFit="1" customWidth="1"/>
    <col min="14855" max="14855" width="11.7109375" style="292" bestFit="1" customWidth="1"/>
    <col min="14856" max="15106" width="9.140625" style="292"/>
    <col min="15107" max="15107" width="48.7109375" style="292" customWidth="1"/>
    <col min="15108" max="15108" width="35.28515625" style="292" customWidth="1"/>
    <col min="15109" max="15109" width="39.5703125" style="292" customWidth="1"/>
    <col min="15110" max="15110" width="11.28515625" style="292" bestFit="1" customWidth="1"/>
    <col min="15111" max="15111" width="11.7109375" style="292" bestFit="1" customWidth="1"/>
    <col min="15112" max="15362" width="9.140625" style="292"/>
    <col min="15363" max="15363" width="48.7109375" style="292" customWidth="1"/>
    <col min="15364" max="15364" width="35.28515625" style="292" customWidth="1"/>
    <col min="15365" max="15365" width="39.5703125" style="292" customWidth="1"/>
    <col min="15366" max="15366" width="11.28515625" style="292" bestFit="1" customWidth="1"/>
    <col min="15367" max="15367" width="11.7109375" style="292" bestFit="1" customWidth="1"/>
    <col min="15368" max="15618" width="9.140625" style="292"/>
    <col min="15619" max="15619" width="48.7109375" style="292" customWidth="1"/>
    <col min="15620" max="15620" width="35.28515625" style="292" customWidth="1"/>
    <col min="15621" max="15621" width="39.5703125" style="292" customWidth="1"/>
    <col min="15622" max="15622" width="11.28515625" style="292" bestFit="1" customWidth="1"/>
    <col min="15623" max="15623" width="11.7109375" style="292" bestFit="1" customWidth="1"/>
    <col min="15624" max="15874" width="9.140625" style="292"/>
    <col min="15875" max="15875" width="48.7109375" style="292" customWidth="1"/>
    <col min="15876" max="15876" width="35.28515625" style="292" customWidth="1"/>
    <col min="15877" max="15877" width="39.5703125" style="292" customWidth="1"/>
    <col min="15878" max="15878" width="11.28515625" style="292" bestFit="1" customWidth="1"/>
    <col min="15879" max="15879" width="11.7109375" style="292" bestFit="1" customWidth="1"/>
    <col min="15880" max="16130" width="9.140625" style="292"/>
    <col min="16131" max="16131" width="48.7109375" style="292" customWidth="1"/>
    <col min="16132" max="16132" width="35.28515625" style="292" customWidth="1"/>
    <col min="16133" max="16133" width="39.5703125" style="292" customWidth="1"/>
    <col min="16134" max="16134" width="11.28515625" style="292" bestFit="1" customWidth="1"/>
    <col min="16135" max="16135" width="11.7109375" style="292" bestFit="1" customWidth="1"/>
    <col min="16136" max="16384" width="9.140625" style="292"/>
  </cols>
  <sheetData>
    <row r="1" spans="1:256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2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2.75">
      <c r="A3" s="1"/>
      <c r="B3" s="293"/>
      <c r="C3" s="395" t="s">
        <v>125</v>
      </c>
      <c r="D3" s="395"/>
      <c r="E3" s="395"/>
      <c r="F3" s="3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12.75">
      <c r="A4" s="1"/>
      <c r="B4" s="396" t="s">
        <v>126</v>
      </c>
      <c r="C4" s="396"/>
      <c r="D4" s="396"/>
      <c r="E4" s="396"/>
      <c r="F4" s="39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12.75">
      <c r="A5" s="1"/>
      <c r="B5" s="409" t="s">
        <v>127</v>
      </c>
      <c r="C5" s="409"/>
      <c r="D5" s="409"/>
      <c r="E5" s="409"/>
      <c r="F5" s="40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12.75">
      <c r="A6" s="1"/>
      <c r="B6" s="395" t="s">
        <v>128</v>
      </c>
      <c r="C6" s="395"/>
      <c r="D6" s="395"/>
      <c r="E6" s="395"/>
      <c r="F6" s="39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12.75">
      <c r="A7" s="1"/>
      <c r="B7" s="409" t="s">
        <v>129</v>
      </c>
      <c r="C7" s="395"/>
      <c r="D7" s="395"/>
      <c r="E7" s="395"/>
      <c r="F7" s="39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>
      <c r="C8" s="294" t="s">
        <v>130</v>
      </c>
      <c r="D8" s="294"/>
      <c r="E8" s="295">
        <v>1</v>
      </c>
    </row>
    <row r="9" spans="1:256" ht="12.75">
      <c r="A9" s="1"/>
      <c r="C9" s="296" t="s">
        <v>97</v>
      </c>
      <c r="D9" s="410" t="s">
        <v>131</v>
      </c>
      <c r="E9" s="411"/>
      <c r="F9" s="1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2.75">
      <c r="A10" s="1"/>
      <c r="C10" s="297" t="s">
        <v>132</v>
      </c>
      <c r="D10" s="412">
        <f>'[1]RGF OFICIO'!C32:C32</f>
        <v>26359045239.209999</v>
      </c>
      <c r="E10" s="413"/>
      <c r="F10" s="1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>
      <c r="C11" s="297" t="s">
        <v>133</v>
      </c>
      <c r="D11" s="412">
        <f>'[1]RGF OFICIO'!C35</f>
        <v>26201081254.359997</v>
      </c>
      <c r="E11" s="413"/>
      <c r="G11" s="19"/>
    </row>
    <row r="12" spans="1:256">
      <c r="C12" s="298"/>
      <c r="D12" s="298"/>
      <c r="E12" s="298"/>
      <c r="G12" s="19"/>
    </row>
    <row r="13" spans="1:256">
      <c r="C13" s="299" t="s">
        <v>50</v>
      </c>
      <c r="D13" s="300" t="s">
        <v>82</v>
      </c>
      <c r="E13" s="299" t="s">
        <v>83</v>
      </c>
      <c r="G13" s="19"/>
    </row>
    <row r="14" spans="1:256">
      <c r="C14" s="301" t="s">
        <v>134</v>
      </c>
      <c r="D14" s="302">
        <f>'[1]RGF OFICIO'!C36</f>
        <v>1174800857.5000002</v>
      </c>
      <c r="E14" s="303">
        <f>D14/D11</f>
        <v>4.4837876959925353E-2</v>
      </c>
      <c r="G14" s="19"/>
    </row>
    <row r="15" spans="1:256">
      <c r="C15" s="304" t="s">
        <v>135</v>
      </c>
      <c r="D15" s="305">
        <f>'[1]RGF OFICIO'!C37</f>
        <v>1572064875.2615998</v>
      </c>
      <c r="E15" s="306">
        <f>D15/D11</f>
        <v>0.06</v>
      </c>
    </row>
    <row r="16" spans="1:256">
      <c r="C16" s="304" t="s">
        <v>136</v>
      </c>
      <c r="D16" s="305">
        <f>'[1]RGF OFICIO'!C38</f>
        <v>1493461631.4885199</v>
      </c>
      <c r="E16" s="306">
        <f>D16/D11</f>
        <v>5.6999999999618342E-2</v>
      </c>
    </row>
    <row r="17" spans="3:10">
      <c r="C17" s="307" t="s">
        <v>137</v>
      </c>
      <c r="D17" s="308">
        <f>'[1]RGF OFICIO'!C39</f>
        <v>1414858387.73544</v>
      </c>
      <c r="E17" s="309">
        <v>5.3999999999999999E-2</v>
      </c>
    </row>
    <row r="18" spans="3:10">
      <c r="C18" s="310"/>
      <c r="D18" s="310"/>
      <c r="E18" s="310"/>
    </row>
    <row r="19" spans="3:10">
      <c r="C19" s="414" t="s">
        <v>138</v>
      </c>
      <c r="D19" s="417" t="s">
        <v>11</v>
      </c>
      <c r="E19" s="311" t="s">
        <v>139</v>
      </c>
    </row>
    <row r="20" spans="3:10">
      <c r="C20" s="415"/>
      <c r="D20" s="418"/>
      <c r="E20" s="312" t="s">
        <v>140</v>
      </c>
    </row>
    <row r="21" spans="3:10">
      <c r="C21" s="415"/>
      <c r="D21" s="418"/>
      <c r="E21" s="312" t="s">
        <v>141</v>
      </c>
    </row>
    <row r="22" spans="3:10">
      <c r="C22" s="416"/>
      <c r="D22" s="419"/>
      <c r="E22" s="313" t="s">
        <v>142</v>
      </c>
    </row>
    <row r="23" spans="3:10">
      <c r="C23" s="296" t="s">
        <v>143</v>
      </c>
      <c r="D23" s="314">
        <f>'[1]ANEXO V detalhado'!I31</f>
        <v>105549481.64</v>
      </c>
      <c r="E23" s="315">
        <f>'[1]ANEXO V detalhado'!K31</f>
        <v>362152469.21999997</v>
      </c>
    </row>
    <row r="24" spans="3:10" ht="26.25" customHeight="1">
      <c r="C24" s="420" t="s">
        <v>144</v>
      </c>
      <c r="D24" s="420"/>
      <c r="E24" s="420"/>
    </row>
    <row r="25" spans="3:10">
      <c r="C25" s="316"/>
      <c r="D25" s="316"/>
      <c r="E25" s="316"/>
    </row>
    <row r="26" spans="3:10">
      <c r="C26" s="317"/>
      <c r="D26" s="317" t="s">
        <v>145</v>
      </c>
      <c r="E26" s="317"/>
    </row>
    <row r="27" spans="3:10">
      <c r="C27" s="317"/>
      <c r="D27" s="317"/>
      <c r="E27" s="317"/>
    </row>
    <row r="28" spans="3:10" ht="12.75">
      <c r="C28" s="317"/>
      <c r="D28" s="318"/>
      <c r="E28" s="318"/>
    </row>
    <row r="29" spans="3:10" ht="12.75">
      <c r="C29" s="317"/>
      <c r="D29" s="319"/>
      <c r="E29" s="319"/>
    </row>
    <row r="30" spans="3:10" ht="15.75">
      <c r="C30" s="320"/>
      <c r="D30" s="321"/>
      <c r="E30" s="322"/>
      <c r="F30" s="323"/>
      <c r="G30" s="320"/>
      <c r="H30" s="324"/>
      <c r="I30" s="325"/>
      <c r="J30" s="326"/>
    </row>
    <row r="31" spans="3:10" ht="15">
      <c r="C31" s="320"/>
      <c r="D31" s="327"/>
      <c r="E31" s="407"/>
      <c r="F31" s="408"/>
      <c r="G31" s="408"/>
      <c r="H31" s="1"/>
      <c r="I31" s="1"/>
      <c r="J31" s="1"/>
    </row>
    <row r="32" spans="3:10" ht="12.75">
      <c r="C32" s="328"/>
      <c r="D32" s="1"/>
      <c r="E32" s="85"/>
      <c r="F32" s="329"/>
      <c r="G32" s="329"/>
      <c r="H32" s="1"/>
      <c r="I32" s="1"/>
      <c r="J32" s="1"/>
    </row>
    <row r="33" spans="2:10" ht="12.75">
      <c r="C33" s="328"/>
      <c r="D33" s="1"/>
      <c r="E33" s="1"/>
      <c r="F33" s="330"/>
      <c r="G33" s="330"/>
      <c r="H33" s="1"/>
      <c r="I33" s="1"/>
      <c r="J33" s="1"/>
    </row>
    <row r="34" spans="2:10" ht="12.75">
      <c r="C34" s="328"/>
      <c r="D34" s="1"/>
      <c r="E34" s="1"/>
      <c r="F34" s="330"/>
      <c r="G34" s="330"/>
      <c r="H34" s="1"/>
      <c r="I34" s="1"/>
      <c r="J34" s="1"/>
    </row>
    <row r="35" spans="2:10" ht="12.75">
      <c r="C35" s="328"/>
      <c r="D35" s="331"/>
      <c r="E35" s="1"/>
      <c r="F35" s="1"/>
      <c r="G35" s="1"/>
      <c r="H35" s="1"/>
      <c r="I35" s="1"/>
      <c r="J35" s="1"/>
    </row>
    <row r="36" spans="2:10" ht="12.75">
      <c r="C36" s="328"/>
      <c r="D36" s="332"/>
      <c r="E36" s="318"/>
      <c r="F36" s="318"/>
      <c r="G36" s="318"/>
      <c r="H36" s="318"/>
      <c r="I36" s="318"/>
      <c r="J36" s="318"/>
    </row>
    <row r="37" spans="2:10" ht="12.75">
      <c r="C37" s="328"/>
      <c r="D37" s="332"/>
      <c r="E37" s="318"/>
      <c r="F37" s="318"/>
      <c r="G37" s="318"/>
      <c r="H37" s="318"/>
      <c r="I37" s="318"/>
      <c r="J37" s="318"/>
    </row>
    <row r="38" spans="2:10" ht="12.75">
      <c r="C38" s="328"/>
      <c r="D38" s="332"/>
      <c r="E38" s="318"/>
      <c r="F38" s="318"/>
      <c r="G38" s="318"/>
      <c r="H38" s="318"/>
      <c r="I38" s="318"/>
      <c r="J38" s="318"/>
    </row>
    <row r="39" spans="2:10" ht="12.75">
      <c r="C39" s="328"/>
      <c r="D39" s="332"/>
      <c r="E39" s="318"/>
      <c r="F39" s="318"/>
      <c r="G39" s="318"/>
      <c r="H39" s="318"/>
      <c r="I39" s="318"/>
      <c r="J39" s="318"/>
    </row>
    <row r="40" spans="2:10" ht="12.75">
      <c r="C40" s="328"/>
      <c r="D40" s="332"/>
      <c r="E40" s="318"/>
      <c r="F40" s="318"/>
      <c r="G40" s="318"/>
      <c r="H40" s="318"/>
      <c r="I40" s="318"/>
      <c r="J40" s="318"/>
    </row>
    <row r="41" spans="2:10" ht="12.75">
      <c r="C41" s="333"/>
      <c r="E41" s="334"/>
      <c r="F41" s="335"/>
      <c r="G41" s="319"/>
      <c r="H41" s="319"/>
      <c r="I41" s="319"/>
      <c r="J41" s="319"/>
    </row>
    <row r="42" spans="2:10" ht="12.75">
      <c r="B42" s="422"/>
      <c r="C42" s="422"/>
      <c r="E42" s="336"/>
      <c r="F42" s="337"/>
      <c r="G42" s="319"/>
      <c r="H42" s="319"/>
      <c r="I42" s="319"/>
      <c r="J42" s="319"/>
    </row>
    <row r="43" spans="2:10" ht="12.75">
      <c r="C43" s="332"/>
      <c r="D43" s="423"/>
      <c r="E43" s="423"/>
      <c r="F43" s="423"/>
      <c r="G43" s="423"/>
      <c r="H43" s="423"/>
      <c r="I43" s="423"/>
      <c r="J43" s="423"/>
    </row>
    <row r="44" spans="2:10" ht="12.75">
      <c r="C44" s="328"/>
      <c r="D44" s="424"/>
      <c r="E44" s="424"/>
      <c r="F44" s="424"/>
      <c r="G44" s="424"/>
      <c r="H44" s="424"/>
      <c r="I44" s="424"/>
      <c r="J44" s="424"/>
    </row>
    <row r="45" spans="2:10" ht="15">
      <c r="D45" s="338"/>
      <c r="E45" s="339"/>
      <c r="F45" s="336"/>
      <c r="G45" s="320"/>
      <c r="H45" s="340" t="s">
        <v>146</v>
      </c>
      <c r="I45" s="336"/>
      <c r="J45" s="328"/>
    </row>
    <row r="46" spans="2:10" ht="15">
      <c r="D46" s="337"/>
      <c r="E46" s="336"/>
      <c r="F46" s="328"/>
      <c r="G46" s="320"/>
      <c r="H46" s="341"/>
      <c r="I46" s="328"/>
      <c r="J46" s="328"/>
    </row>
    <row r="47" spans="2:10" ht="15">
      <c r="C47" s="342"/>
      <c r="D47" s="342"/>
      <c r="E47" s="328"/>
      <c r="F47" s="328"/>
      <c r="G47" s="320"/>
      <c r="H47" s="343"/>
      <c r="I47" s="328"/>
      <c r="J47" s="328"/>
    </row>
    <row r="48" spans="2:10" ht="15">
      <c r="C48" s="343"/>
      <c r="D48" s="343"/>
      <c r="E48" s="328"/>
      <c r="F48" s="328"/>
      <c r="G48" s="320"/>
      <c r="H48" s="328"/>
      <c r="I48" s="328"/>
      <c r="J48" s="328"/>
    </row>
    <row r="49" spans="3:10" ht="15">
      <c r="C49" s="425" t="s">
        <v>147</v>
      </c>
      <c r="D49" s="425"/>
      <c r="E49" s="425"/>
      <c r="F49" s="336"/>
      <c r="G49" s="320"/>
      <c r="H49" s="344"/>
      <c r="I49" s="344"/>
      <c r="J49" s="328"/>
    </row>
    <row r="50" spans="3:10" ht="15">
      <c r="C50" s="426" t="s">
        <v>148</v>
      </c>
      <c r="D50" s="426"/>
      <c r="E50" s="426"/>
      <c r="F50" s="328"/>
      <c r="G50" s="320"/>
      <c r="H50" s="341" t="s">
        <v>149</v>
      </c>
      <c r="I50" s="341"/>
      <c r="J50" s="328"/>
    </row>
    <row r="51" spans="3:10" ht="15">
      <c r="C51" s="426"/>
      <c r="D51" s="426"/>
      <c r="E51" s="426"/>
      <c r="F51" s="328"/>
      <c r="G51" s="320"/>
      <c r="H51" s="341"/>
      <c r="I51" s="341"/>
      <c r="J51" s="328"/>
    </row>
    <row r="52" spans="3:10">
      <c r="C52" s="421"/>
      <c r="D52" s="421"/>
      <c r="E52" s="421"/>
    </row>
  </sheetData>
  <mergeCells count="19">
    <mergeCell ref="C52:E52"/>
    <mergeCell ref="B42:C42"/>
    <mergeCell ref="D43:J43"/>
    <mergeCell ref="D44:J44"/>
    <mergeCell ref="C49:E49"/>
    <mergeCell ref="C50:E50"/>
    <mergeCell ref="C51:E51"/>
    <mergeCell ref="E31:G31"/>
    <mergeCell ref="C3:E3"/>
    <mergeCell ref="B4:F4"/>
    <mergeCell ref="B5:F5"/>
    <mergeCell ref="B6:F6"/>
    <mergeCell ref="B7:F7"/>
    <mergeCell ref="D9:E9"/>
    <mergeCell ref="D10:E10"/>
    <mergeCell ref="D11:E11"/>
    <mergeCell ref="C19:C22"/>
    <mergeCell ref="D19:D22"/>
    <mergeCell ref="C24:E2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V</vt:lpstr>
      <vt:lpstr>Anexo V detalhado</vt:lpstr>
      <vt:lpstr>anexo I detalhado</vt:lpstr>
      <vt:lpstr>anexo I</vt:lpstr>
      <vt:lpstr>anexo VI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SASANTOS</dc:creator>
  <cp:lastModifiedBy>SASANTOS</cp:lastModifiedBy>
  <dcterms:created xsi:type="dcterms:W3CDTF">2025-01-17T20:46:16Z</dcterms:created>
  <dcterms:modified xsi:type="dcterms:W3CDTF">2025-01-28T21:49:57Z</dcterms:modified>
</cp:coreProperties>
</file>