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 activeTab="3"/>
  </bookViews>
  <sheets>
    <sheet name="Duodécimo Previsto" sheetId="1" r:id="rId1"/>
    <sheet name="Duodecimo recebido" sheetId="2" r:id="rId2"/>
    <sheet name="Aporte" sheetId="3" r:id="rId3"/>
    <sheet name="Relatório" sheetId="4" r:id="rId4"/>
  </sheets>
  <definedNames>
    <definedName name="_xlnm._FilterDatabase" localSheetId="0" hidden="1">'Duodécimo Previsto'!$A$8:$G$134</definedName>
  </definedNames>
  <calcPr calcId="145621"/>
  <extLst>
    <ext uri="GoogleSheetsCustomDataVersion2">
      <go:sheetsCustomData xmlns:go="http://customooxmlschemas.google.com/" r:id="rId8" roundtripDataChecksum="arMgIRxMGppF/D+GDLXV7zffq+Lz20e0AogEtV4FRC4="/>
    </ext>
  </extLst>
</workbook>
</file>

<file path=xl/calcChain.xml><?xml version="1.0" encoding="utf-8"?>
<calcChain xmlns="http://schemas.openxmlformats.org/spreadsheetml/2006/main">
  <c r="D18" i="4" l="1"/>
  <c r="I35" i="3"/>
  <c r="D17" i="4" l="1"/>
  <c r="D16" i="4"/>
  <c r="D15" i="4"/>
  <c r="D14" i="4"/>
  <c r="D13" i="4"/>
  <c r="D12" i="4"/>
  <c r="D11" i="4"/>
  <c r="D10" i="4"/>
  <c r="D9" i="4"/>
  <c r="D8" i="4"/>
  <c r="D7" i="4"/>
  <c r="C18" i="4"/>
  <c r="G25" i="2"/>
  <c r="G23" i="2"/>
  <c r="C17" i="4" l="1"/>
  <c r="G22" i="2"/>
  <c r="C16" i="4" l="1"/>
  <c r="G21" i="2"/>
  <c r="C15" i="4" l="1"/>
  <c r="G154" i="1"/>
  <c r="G20" i="2"/>
  <c r="C14" i="4" l="1"/>
  <c r="B14" i="4"/>
  <c r="C13" i="4" l="1"/>
  <c r="E18" i="4" l="1"/>
  <c r="E17" i="4"/>
  <c r="E16" i="4"/>
  <c r="E15" i="4"/>
  <c r="E14" i="4"/>
  <c r="E13" i="4"/>
  <c r="C12" i="4"/>
  <c r="E12" i="4" s="1"/>
  <c r="C11" i="4"/>
  <c r="C10" i="4"/>
  <c r="C9" i="4"/>
  <c r="C8" i="4"/>
  <c r="C7" i="4"/>
  <c r="G138" i="1"/>
  <c r="G137" i="1" s="1"/>
  <c r="D19" i="4" l="1"/>
  <c r="E8" i="4"/>
  <c r="C19" i="4"/>
  <c r="D4" i="4" s="1"/>
  <c r="E11" i="4"/>
  <c r="E9" i="4"/>
  <c r="E10" i="4"/>
  <c r="B17" i="4"/>
  <c r="B12" i="4"/>
  <c r="B10" i="4"/>
  <c r="B8" i="4"/>
  <c r="B13" i="4"/>
  <c r="B7" i="4"/>
  <c r="B11" i="4"/>
  <c r="B16" i="4"/>
  <c r="B9" i="4"/>
  <c r="B18" i="4"/>
  <c r="B15" i="4"/>
  <c r="E7" i="4"/>
  <c r="E19" i="4" l="1"/>
  <c r="B19" i="4"/>
</calcChain>
</file>

<file path=xl/sharedStrings.xml><?xml version="1.0" encoding="utf-8"?>
<sst xmlns="http://schemas.openxmlformats.org/spreadsheetml/2006/main" count="772" uniqueCount="251">
  <si>
    <t>Governo do Estado do Espírito Santo</t>
  </si>
  <si>
    <t>Detalhamento da Conta Contábil</t>
  </si>
  <si>
    <t/>
  </si>
  <si>
    <t>Dados Gerais</t>
  </si>
  <si>
    <t>Unidade Gestora</t>
  </si>
  <si>
    <t>030101 - TRIBUNAL DE JUSTIÇA</t>
  </si>
  <si>
    <t>Conta Contábil</t>
  </si>
  <si>
    <t>522110100 - CRÉDITO INICIAL</t>
  </si>
  <si>
    <t>Mês</t>
  </si>
  <si>
    <t>Dezembro</t>
  </si>
  <si>
    <t>Conta Corrente</t>
  </si>
  <si>
    <t>Saldo Anterior</t>
  </si>
  <si>
    <t>Débito</t>
  </si>
  <si>
    <t>Crédito</t>
  </si>
  <si>
    <t>Saldo Atual</t>
  </si>
  <si>
    <t>10.03.101.02.061. 0023. 0982.00.999999.0000. E0000.</t>
  </si>
  <si>
    <t>1.5.00.000000</t>
  </si>
  <si>
    <t>.3.1.90.11.       0.00.001002</t>
  </si>
  <si>
    <t>10.03.101.02.061. 0023. 0983.00.999999.0000. E0000.</t>
  </si>
  <si>
    <t>10.03.101.02.061. 0023. 2029.00.999999.0000. E0000.</t>
  </si>
  <si>
    <t>.3.1.90.07.       0.00.001000</t>
  </si>
  <si>
    <t>.3.1.90.07.       0.00.001002</t>
  </si>
  <si>
    <t>.3.1.90.11.       0.00.000001</t>
  </si>
  <si>
    <t>.3.1.90.11.       0.00.001000</t>
  </si>
  <si>
    <t>.3.1.90.11.       0.00.001001</t>
  </si>
  <si>
    <t>.3.1.90.13.       0.00.001001</t>
  </si>
  <si>
    <t>.3.1.90.16.       0.00.000984</t>
  </si>
  <si>
    <t>.3.1.90.16.       0.00.001000</t>
  </si>
  <si>
    <t>.3.1.90.16.       0.00.001001</t>
  </si>
  <si>
    <t>.3.1.90.16.       0.00.001002</t>
  </si>
  <si>
    <t>.3.1.90.92.       0.00.001000</t>
  </si>
  <si>
    <t>.3.1.90.92.       0.00.001001</t>
  </si>
  <si>
    <t>.3.1.90.92.       0.00.001002</t>
  </si>
  <si>
    <t>.3.1.90.94.       0.00.001000</t>
  </si>
  <si>
    <t>.3.1.90.94.       0.00.001001</t>
  </si>
  <si>
    <t>.3.1.90.94.       0.00.001002</t>
  </si>
  <si>
    <t>.3.1.91.13.       0.00.001000</t>
  </si>
  <si>
    <t>.3.1.91.13.       0.00.001002</t>
  </si>
  <si>
    <t>.3.1.91.92.       0.00.001000</t>
  </si>
  <si>
    <t>.3.1.91.92.       0.00.001002</t>
  </si>
  <si>
    <t>10.03.101.02.061. 0023. 2029.50.999999.0000. E0000.</t>
  </si>
  <si>
    <t>.3.1.90.96.       0.00.001001</t>
  </si>
  <si>
    <t>.3.1.90.96.       0.00.001002</t>
  </si>
  <si>
    <t>.3.1.91.96.       0.00.001002</t>
  </si>
  <si>
    <t>10.03.101.02.061. 0023. 2078.00.999999.0000. E0000.</t>
  </si>
  <si>
    <t>1.7.54.000115</t>
  </si>
  <si>
    <t>.3.3.90.39.       0.00.000001</t>
  </si>
  <si>
    <t>.4.4.90.52.       0.00.000001</t>
  </si>
  <si>
    <t>10.03.101.02.061. 0023. 2078.50.999999.0000. E0000.</t>
  </si>
  <si>
    <t>10.03.101.02.061. 0023. 4020.00.999999.0000. E0000.</t>
  </si>
  <si>
    <t>.3.3.90.08.       0.00.001000</t>
  </si>
  <si>
    <t>.3.3.90.08.       0.00.001001</t>
  </si>
  <si>
    <t>.3.3.90.08.       0.00.001002</t>
  </si>
  <si>
    <t>.3.3.90.30.       0.00.001473</t>
  </si>
  <si>
    <t>.3.3.90.33.       0.00.001473</t>
  </si>
  <si>
    <t>.3.3.90.33.       0.00.001474</t>
  </si>
  <si>
    <t>.3.3.90.36.       0.00.000988</t>
  </si>
  <si>
    <t>.3.3.90.36.       0.00.000997</t>
  </si>
  <si>
    <t>.3.3.90.36.       0.00.000998</t>
  </si>
  <si>
    <t>.3.3.90.36.       0.00.000999</t>
  </si>
  <si>
    <t>.3.3.90.36.       0.00.001473</t>
  </si>
  <si>
    <t>.3.3.90.36.       0.00.001474</t>
  </si>
  <si>
    <t>.3.3.90.36.       0.00.002673</t>
  </si>
  <si>
    <t>.3.3.90.39.       0.00.000984</t>
  </si>
  <si>
    <t>.3.3.90.39.       0.00.000990</t>
  </si>
  <si>
    <t>.3.3.90.39.       0.00.001473</t>
  </si>
  <si>
    <t>.3.3.90.39.       0.00.001474</t>
  </si>
  <si>
    <t>.3.3.90.40.       0.00.000992</t>
  </si>
  <si>
    <t>.3.3.90.46.       0.00.000999</t>
  </si>
  <si>
    <t>.3.3.90.46.       0.00.001000</t>
  </si>
  <si>
    <t>.3.3.90.46.       0.00.001001</t>
  </si>
  <si>
    <t>.3.3.90.46.       0.00.001002</t>
  </si>
  <si>
    <t>.3.3.90.49.       0.00.000990</t>
  </si>
  <si>
    <t>.3.3.90.49.       0.00.000997</t>
  </si>
  <si>
    <t>.3.3.90.49.       0.00.000998</t>
  </si>
  <si>
    <t>.3.3.90.49.       0.00.000999</t>
  </si>
  <si>
    <t>.3.3.90.92.       0.00.000001</t>
  </si>
  <si>
    <t>.3.3.90.92.       0.00.000984</t>
  </si>
  <si>
    <t>.3.3.90.92.       0.00.000997</t>
  </si>
  <si>
    <t>.3.3.90.92.       0.00.000998</t>
  </si>
  <si>
    <t>.3.3.90.92.       0.00.000999</t>
  </si>
  <si>
    <t>.3.3.90.92.       0.00.001000</t>
  </si>
  <si>
    <t>.3.3.90.92.       0.00.001001</t>
  </si>
  <si>
    <t>.3.3.90.92.       0.00.001002</t>
  </si>
  <si>
    <t>.3.3.90.93.       0.00.001000</t>
  </si>
  <si>
    <t>.3.3.90.93.       0.00.001002</t>
  </si>
  <si>
    <t>10.03.101.02.061. 0023. 4020.50.999999.0000. E0000.</t>
  </si>
  <si>
    <t>.3.3.90.36.       0.00.001000</t>
  </si>
  <si>
    <t>.3.3.90.46.       0.00.001004</t>
  </si>
  <si>
    <t>.3.3.90.47.       0.00.001473</t>
  </si>
  <si>
    <t>.3.3.90.47.       0.00.001474</t>
  </si>
  <si>
    <t>10.03.101.02.122. 0023. 0006.00.999999.0000. E0000.</t>
  </si>
  <si>
    <t>TOTAL</t>
  </si>
  <si>
    <t xml:space="preserve"> </t>
  </si>
  <si>
    <t>Impresso por Susana Gonçalves de Souza José Guerra em 26/04/24 às 13:41.</t>
  </si>
  <si>
    <t>Sistema Integrado de Gestão das Finanças Públicas do Espírito Santo / SEFAZ-ES</t>
  </si>
  <si>
    <t>Recursos de Duodécimo</t>
  </si>
  <si>
    <t>Recursos  BID</t>
  </si>
  <si>
    <t>Razão</t>
  </si>
  <si>
    <t>451220103 - RECEBIMENTO DE TRANSFERÊNCIA DO DUODÉCIMO</t>
  </si>
  <si>
    <t>Período</t>
  </si>
  <si>
    <t>Data</t>
  </si>
  <si>
    <t>Documento</t>
  </si>
  <si>
    <t>Tipo de Documento</t>
  </si>
  <si>
    <t>Evento</t>
  </si>
  <si>
    <t>Valor</t>
  </si>
  <si>
    <t>D/C</t>
  </si>
  <si>
    <t>Saldo</t>
  </si>
  <si>
    <t>NS</t>
  </si>
  <si>
    <t>Estorno</t>
  </si>
  <si>
    <t>Observação</t>
  </si>
  <si>
    <t>Saldo Inicial:</t>
  </si>
  <si>
    <t>2024OB00738</t>
  </si>
  <si>
    <t>OB de Transferência</t>
  </si>
  <si>
    <t>C</t>
  </si>
  <si>
    <t>Não</t>
  </si>
  <si>
    <t>DUODÉCIMO DE JANEIRO CONFORME OFÍCIOS Nº 1/2024 E Nº 2/2024 - COORDENADORIA DE CONTABILIDADE</t>
  </si>
  <si>
    <t>2024OB02923</t>
  </si>
  <si>
    <t>DUODÉCIMO DE FEVEREIRO CONFORME OFÍCIO N° 6/2024 - COORDENADORIA DE CONTABILIDADE</t>
  </si>
  <si>
    <t>2024OB05226</t>
  </si>
  <si>
    <t>DUODÉCIMO DE MARÇO CONFORME OFÍCIO N° 10/2024 - COORDENADORIA DE EXECUCAO ORCAMENTARIA E FINANCEIRA.</t>
  </si>
  <si>
    <t>2024OB07706</t>
  </si>
  <si>
    <t>DUODÉCIMO DE ABRIL CONFORME OFÍCIO N° 12/2024 - COORDENADORIA DE EXECUCAO ORCAMENTARIA E FINANCEIRA.</t>
  </si>
  <si>
    <t>2024OB10276</t>
  </si>
  <si>
    <t>DUODÉCIMO DE MAIO CONFORME OFÍCIO N° 14/2024 - COORDENADORIA DE EXECUCAO ORCAMENTARIA E FINANCEIRA.</t>
  </si>
  <si>
    <t>2024OB12620</t>
  </si>
  <si>
    <t>DUODÉCIMO DE JUNHO CONFORME OFÍCIO N° 17/2024 - COORDENADORIA DE EXECUCAO ORCAMENTARIA E FINANCEIRA.</t>
  </si>
  <si>
    <t>Saldo Final:</t>
  </si>
  <si>
    <t>Impresso por Susana Gonçalves de Souza José Guerra em 26/04/24 às 13:52.</t>
  </si>
  <si>
    <t>2024OB00746</t>
  </si>
  <si>
    <t>APORTE AO FF E MAGISTRADOS INATIVOS DE JANEIRO CONFORME OFÍCIO Nº 3/2024 - COORDENADORIA DE CONTABILIDADE</t>
  </si>
  <si>
    <t>2024OB02678</t>
  </si>
  <si>
    <t>APORTE AO FF REFERENTE A FOLHA SUPL. DE JANEIRO CONFORME OFÍCIO Nº 4/2024 - COORDENADORIA DE CONTABILIDADE</t>
  </si>
  <si>
    <t>2024OB03028</t>
  </si>
  <si>
    <t>APORTE AO FF E MAGISTRADOS INATIVOS DE FEVEREIRO E FOLHA SUPLEMENTAR DE JANEIRO CONFORME OFÍCIO Nº 7/2024 - COORDENADORIA DE CONTABILIDADE</t>
  </si>
  <si>
    <t>2024OB04382</t>
  </si>
  <si>
    <t>APORTE AO FF REFERENTE FOLHA SUPLEMENTAR DE FEVEREIRO CONFORME OFÍCIO Nº 9/2024 - COORDENADORIA DE EXECUCAO ORCAMENTARIA E FINANCEIRA</t>
  </si>
  <si>
    <t>2024OB05227</t>
  </si>
  <si>
    <t>APORTE AO FF E MAGISTRADOS INATIVOS DE MARÇO CONFORME OFÍCIO Nº 11/2024 - COORDENADORIA DE EXECUCAO ORCAMENTARIA E FINANCEIRA.</t>
  </si>
  <si>
    <t>2024OB07710</t>
  </si>
  <si>
    <t>APORTE AO FF E MAGISTRADOS INATIVOS DE ABRIL CONFORME OFÍCIO Nº 13/2024 - COORDENADORIA DE EXECUCAO ORCAMENTARIA E FINANCEIRA.</t>
  </si>
  <si>
    <t>2024OB10277</t>
  </si>
  <si>
    <t>APORTE AO FF E MAGISTRADOS INATIVOS DE MAIO CONFORME OFÍCIO Nº 15/2024 - COORDENADORIA DE EXECUCAO ORCAMENTARIA E FINANCEIRA.</t>
  </si>
  <si>
    <t>2024OB11664</t>
  </si>
  <si>
    <t>APORTE AO FF FOLHA SUPLEMENTAR DE MAIO CONFORME OFÍCIO Nº 16/2024 - COORDENADORIA DE EXECUCAO ORCAMENTARIA E FINANCEIRA.</t>
  </si>
  <si>
    <t>2024OB12629</t>
  </si>
  <si>
    <t>APORTE AO FF DE JUNHO CONFORME OFÍCIO Nº 18/2024 - COORDENADORIA DE EXECUCAO ORCAMENTARIA E FINANCEIRA.</t>
  </si>
  <si>
    <t>2024OB12704</t>
  </si>
  <si>
    <t>APORTE DOS MAGISTRADOS INATIVOS DE JUNHO CONFORME OFÍCIO Nº 18/2024 - COORDENADORIA DE EXECUCAO ORCAMENTARIA E FINANCEIRA.</t>
  </si>
  <si>
    <t>Duodécimos Recebidos - Exercício Financeiro de 2024</t>
  </si>
  <si>
    <t>Orçamento - Fonte (Recursos do Estado):</t>
  </si>
  <si>
    <t>Duodécimo Previsto</t>
  </si>
  <si>
    <t xml:space="preserve"> Duodécimo Recebido (a) </t>
  </si>
  <si>
    <t>Aporte Financeiro RPPS (b)*</t>
  </si>
  <si>
    <t>Total Repassado (d) = (a)+(b)</t>
  </si>
  <si>
    <t>Janeiro</t>
  </si>
  <si>
    <t>Fevereiro</t>
  </si>
  <si>
    <t>Março</t>
  </si>
  <si>
    <t>Abril**</t>
  </si>
  <si>
    <t>Maio</t>
  </si>
  <si>
    <t>Junho</t>
  </si>
  <si>
    <t>Julho</t>
  </si>
  <si>
    <t>Setembro</t>
  </si>
  <si>
    <t>Outubro</t>
  </si>
  <si>
    <t>Novembro</t>
  </si>
  <si>
    <t>Total</t>
  </si>
  <si>
    <t>* O Aporte Financeiro RPPS são recursos provenientes do Executivo para custear a folha de pagamento dos magistrados inativos ( pagos pelo TJ) e dos servidores inativos e pensionistas ( pagos pelo Fundo Financeiro).</t>
  </si>
  <si>
    <t>2024OB14347</t>
  </si>
  <si>
    <t>APORTE AO FF  FOLHA SUPLEMENTAR DE JUNHO CONFORME OFÍCIO Nº 19/2024 - COORDENADORIA DE EXECUCAO ORCAMENTARIA E FINANCEIRA.</t>
  </si>
  <si>
    <t>18/07/24</t>
  </si>
  <si>
    <t>2024OB15546</t>
  </si>
  <si>
    <t>140000</t>
  </si>
  <si>
    <t>DUODÉCIMO DE JULHO CONFORME OFÍCIO N° 20/2024  - COORDENADORIA DE EXECUCAO ORCAMENTARIA E FINANCEIRA.</t>
  </si>
  <si>
    <t>2024OB15548</t>
  </si>
  <si>
    <t>APORTE AO FF DE JULHO CONFORME OFÍCIO IPAJM/DAF/N. 0137/2024 - COORDENADORIA DE EXECUCAO ORCAMENTARIA E FINANCEIRA.</t>
  </si>
  <si>
    <t>2024OB15647</t>
  </si>
  <si>
    <t>APORTE DOS MAGISTRADOS INATIVOS DE JULHO CONFORME OFÍCIO Nº 21/2024 - COORDENADORIA DE EXECUCAO ORCAMENTARIA E FINANCEIRA.</t>
  </si>
  <si>
    <t>08/08/24</t>
  </si>
  <si>
    <t>2024OB17257</t>
  </si>
  <si>
    <t>APORTE AO FF DE  FOLHA SUPLEMENTAR DE JULHO CONFORME OFÍCIO Nº 22/2024 - COORDENADORIA DE EXECUCAO ORCAMENTARIA E FINANCEIRA.</t>
  </si>
  <si>
    <t>** Na folha de pagamento de servidores inativos e pensionistas do mês de abril e maio foram utilizados recuros provenientes de superávit financeiro do RPPS (Fundo Financeiro) .</t>
  </si>
  <si>
    <t>522130200 - EXCESSO DE ARRECADAÇÃO</t>
  </si>
  <si>
    <t>10.03.101.02.061. 0023. 2029.00.999999.0000. E0000.1.5.00.000000.3.1.90.11.       0.00.001000.2024NC00072</t>
  </si>
  <si>
    <t>10.03.101.02.061. 0023. 2029.00.999999.0000. E0000.1.5.00.000000.3.1.90.11.       0.00.001000.2024NC00073</t>
  </si>
  <si>
    <t>10.03.101.02.061. 0023. 2029.00.999999.0000. E0000.1.5.00.000000.3.1.90.11.       0.00.001002.2024NC00072</t>
  </si>
  <si>
    <t>10.03.101.02.061. 0023. 2029.00.999999.0000. E0000.1.5.00.000000.3.1.90.11.       0.00.001002.2024NC00073</t>
  </si>
  <si>
    <t>10.03.101.02.061. 0023. 2078.00.999999.0000. E0000.1.5.00.000000.4.4.90.52.       0.00.002734.2024NC00073</t>
  </si>
  <si>
    <t>19/08/24</t>
  </si>
  <si>
    <t>2024OB18265</t>
  </si>
  <si>
    <t>DUODÉCIMO DE AGOSTO CONFORME OFÍCIO N° 23/2024  - COORDENADORIA DE EXECUCAO ORCAMENTARIA E FINANCEIRA.</t>
  </si>
  <si>
    <t>04/09/24</t>
  </si>
  <si>
    <t>2024OB19819</t>
  </si>
  <si>
    <t>REPASSE DOS CRÉDITOS SUPLEMENTARES 1728-S e 1732-S. CONFORME OFÍCIO N° 25/2024  - COORDENADORIA DE EXECUCAO ORCAMENTARIA E FINANCEIRA.</t>
  </si>
  <si>
    <t>2024OB18267</t>
  </si>
  <si>
    <t>2024OB20104</t>
  </si>
  <si>
    <t>Agosto ***</t>
  </si>
  <si>
    <t>*** No mês de agosto o aumento do duodécimo previsto e recebido no montante de R$ 54.082.228,35 é referente ao crédito suplementar por excesso de arrecadação conforme Decretos D 1728-S DE 28/08/2024 e D 1732-S DE 28/08/2024.</t>
  </si>
  <si>
    <t>2024OB21098</t>
  </si>
  <si>
    <t>DUODÉCIMO DE SETEMBRO CONFORME OFÍCIO N° 27/2024 - COORDENADORIA DE EXECUCAO ORCAMENTARIA E FINANCEIRA.</t>
  </si>
  <si>
    <t>2024OB21099</t>
  </si>
  <si>
    <t>APORTE AO FF E MAGISTRADOS INATIVOS DE SETEMBRO CONFORME OFÍCIO Nº 28/2024 - COORDENADORIA DE EXECUCAO ORCAMENTARIA E FINANCEIRA.</t>
  </si>
  <si>
    <t>2024OB23793</t>
  </si>
  <si>
    <t>DUODÉCIMO DE SETEMBRO CONFORME OFÍCIO N° 29/2024 - COORDENADORIA DE EXECUCAO ORCAMENTARIA E FINANCEIRA.</t>
  </si>
  <si>
    <t>2024OB23796</t>
  </si>
  <si>
    <t>2024OB24028</t>
  </si>
  <si>
    <t>2024OB25446</t>
  </si>
  <si>
    <t>2024OB26515</t>
  </si>
  <si>
    <t>c</t>
  </si>
  <si>
    <t>DUODÉCIMO DE NOVEMBRO CONFORME OFÍCIO N° 33/2024 - COORDENADOR DE EXECUCAO ORCAMENTARIA E FINANCEIRA.</t>
  </si>
  <si>
    <t>2024OB26581</t>
  </si>
  <si>
    <t>2024OB28125</t>
  </si>
  <si>
    <t>01/01/2024 até 18/12/2024</t>
  </si>
  <si>
    <t>2024OB29533</t>
  </si>
  <si>
    <t>DUODÉCIMO DE DEZEMBRO CONFORME OFÍCIO N° 38/2024  - COORDENADORIA DE EXECUCAO ORCAMENTARIA E FINANCEIRA.</t>
  </si>
  <si>
    <t>451220123 - TRANSFERENCIA DE OUTROS PODERES - PARA COBERTURA DE DEFICIT  DO RPPS</t>
  </si>
  <si>
    <t xml:space="preserve">    4429</t>
  </si>
  <si>
    <t>01/01/2024 até 31/12/2024</t>
  </si>
  <si>
    <t>19/01/24</t>
  </si>
  <si>
    <t>15/02/24</t>
  </si>
  <si>
    <t>20/02/24</t>
  </si>
  <si>
    <t>06/03/24</t>
  </si>
  <si>
    <t>19/03/24</t>
  </si>
  <si>
    <t>18/04/24</t>
  </si>
  <si>
    <t>17/05/24</t>
  </si>
  <si>
    <t>05/06/24</t>
  </si>
  <si>
    <t>19/06/24</t>
  </si>
  <si>
    <t>04/07/24</t>
  </si>
  <si>
    <t>APORTE AO FF E MAGISTRADOS INATIVOS DE AGOSTO CONFORME OFÍCIO Nº 24/2024 - COORDENADORIA DE EXECUCAO ORCAMENTARIA E FINANCEIRA.</t>
  </si>
  <si>
    <t>06/09/24</t>
  </si>
  <si>
    <t>APORTE AO FF DE  FOLHA SUPLEMENTAR DE AGOSTO CONFORME OFÍCIO Nº 26/2024 - COORDENADORIA DE EXECUCAO ORCAMENTARIA E FINANCEIRA.</t>
  </si>
  <si>
    <t>19/09/24</t>
  </si>
  <si>
    <t>17/10/24</t>
  </si>
  <si>
    <t>APORTE AO FF E MAGISTRADOS INATIVOS DE OUTUBRO CONFORME OFÍCIO Nº 30/2024 - COORDENADORIA DE EXECUCAO ORCAMENTARIA E FINANCEIRA.</t>
  </si>
  <si>
    <t>18/10/24</t>
  </si>
  <si>
    <t>APORTE AO FF DE  FOLHA SUPLEMENTAR DE OUTUBRO CONFORME OFÍCIO Nº 31/2024 - COORDENADORIA DE EXECUCAO ORCAMENTARIA E FINANCEIRA.</t>
  </si>
  <si>
    <t>05/11/24</t>
  </si>
  <si>
    <t>APORTE AO FF DE  FOLHA SUPLEMENTAR DE OUTUBRO CONFORME OFÍCIO Nº 32/2024 - COORDENADORIA DE EXECUCAO ORCAMENTARIA E FINANCEIRA.</t>
  </si>
  <si>
    <t>18/11/24</t>
  </si>
  <si>
    <t>APORTE AO FF E MAGISTRADOS INATIVOS DE NOVEMBRO CONFORME OFÍCIO Nº 34/2024 - COORDENADORIA DE EXECUCAO ORCAMENTARIA E FINANCEIRA.</t>
  </si>
  <si>
    <t>05/12/24</t>
  </si>
  <si>
    <t>APORTE AO FF DE  FOLHA SUPLEMENTAR DE NOVEMBRO CONFORME OFÍCIO Nº 35/2024 - COORDENADORIA DE EXECUCAO ORCAMENTARIA E FINANCEIRA.</t>
  </si>
  <si>
    <t>16/12/24</t>
  </si>
  <si>
    <t>2024OB29292</t>
  </si>
  <si>
    <t>APORTE AO FF DE DEZEMBRO CONFORME OFÍCIO Nº 37/2024 - COORDENADORIA DE EXECUCAO ORCAMENTARIA E FINANCEIRA.</t>
  </si>
  <si>
    <t>18/12/24</t>
  </si>
  <si>
    <t>2024OB29535</t>
  </si>
  <si>
    <t>APORTE MAGISTRADOS INATIVOS DE DEZEMBRO CONFORME OFÍCIO Nº 37/2024 - COORDENADORIA DE EXECUCAO ORCAMENTARIA E FINANCEIRA.</t>
  </si>
  <si>
    <t>2024OB04595</t>
  </si>
  <si>
    <t>OB Extra-orçamentária</t>
  </si>
  <si>
    <t>D</t>
  </si>
  <si>
    <t>Valor referente a devolução de aporte financeiro do FF do exercício de 2024 conforme 2024OB 09213 do Fundo Financeiro.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</si>
</sst>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&quot;R$&quot;\ #,##0.00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Dialog.plain"/>
    </font>
    <font>
      <sz val="11"/>
      <name val="Calibri"/>
      <family val="2"/>
    </font>
    <font>
      <b/>
      <sz val="12"/>
      <color theme="1"/>
      <name val="Dialog.plain"/>
    </font>
    <font>
      <sz val="8"/>
      <color theme="1"/>
      <name val="Tahoma"/>
      <family val="2"/>
    </font>
    <font>
      <b/>
      <sz val="8"/>
      <color theme="1"/>
      <name val="Dialog.bold"/>
    </font>
    <font>
      <sz val="8"/>
      <color theme="1"/>
      <name val="Dialog.plain"/>
    </font>
    <font>
      <sz val="8"/>
      <color rgb="FFFFFFFF"/>
      <name val="Dialog.plain"/>
    </font>
    <font>
      <sz val="6"/>
      <color theme="1"/>
      <name val="Tahoma"/>
      <family val="2"/>
    </font>
    <font>
      <sz val="7"/>
      <color theme="1"/>
      <name val="Dialog.plain"/>
    </font>
    <font>
      <sz val="11"/>
      <color theme="1"/>
      <name val="Arial"/>
      <family val="2"/>
    </font>
    <font>
      <sz val="11"/>
      <color rgb="FF000000"/>
      <name val="&quot;Dialog.plain&quot;"/>
    </font>
    <font>
      <b/>
      <sz val="12"/>
      <color rgb="FF000000"/>
      <name val="&quot;Dialog.plain&quot;"/>
    </font>
    <font>
      <sz val="8"/>
      <color rgb="FF000000"/>
      <name val="Tahoma"/>
      <family val="2"/>
    </font>
    <font>
      <b/>
      <sz val="8"/>
      <color rgb="FF000000"/>
      <name val="&quot;Dialog.bold&quot;"/>
    </font>
    <font>
      <sz val="8"/>
      <color rgb="FF000000"/>
      <name val="&quot;Dialog.plain&quot;"/>
    </font>
    <font>
      <sz val="8"/>
      <color rgb="FFFFFFFF"/>
      <name val="&quot;Dialog.plain&quot;"/>
    </font>
    <font>
      <sz val="6"/>
      <color rgb="FF000000"/>
      <name val="Tahoma"/>
      <family val="2"/>
    </font>
    <font>
      <sz val="7"/>
      <color rgb="FF000000"/>
      <name val="&quot;Dialog.plain&quot;"/>
    </font>
    <font>
      <b/>
      <sz val="11"/>
      <color theme="1"/>
      <name val="Calibri"/>
      <family val="2"/>
    </font>
    <font>
      <sz val="8"/>
      <color indexed="72"/>
      <name val="Dialog.plain"/>
    </font>
    <font>
      <sz val="10"/>
      <color indexed="72"/>
      <name val="Dialog.plain"/>
    </font>
    <font>
      <b/>
      <sz val="12"/>
      <color indexed="72"/>
      <name val="Dialog.plain"/>
    </font>
    <font>
      <sz val="8"/>
      <color indexed="72"/>
      <name val="Tahoma"/>
    </font>
    <font>
      <b/>
      <sz val="8"/>
      <color indexed="72"/>
      <name val="Dialog.bold"/>
    </font>
    <font>
      <sz val="8"/>
      <color rgb="FF333333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2" fillId="0" borderId="0" xfId="0" applyFont="1"/>
    <xf numFmtId="0" fontId="7" fillId="2" borderId="7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right" vertical="top" wrapText="1"/>
    </xf>
    <xf numFmtId="0" fontId="8" fillId="2" borderId="12" xfId="0" applyFont="1" applyFill="1" applyBorder="1" applyAlignment="1">
      <alignment horizontal="left" vertical="top" wrapText="1"/>
    </xf>
    <xf numFmtId="4" fontId="8" fillId="2" borderId="12" xfId="0" applyNumberFormat="1" applyFont="1" applyFill="1" applyBorder="1" applyAlignment="1">
      <alignment horizontal="right" vertical="top" wrapText="1"/>
    </xf>
    <xf numFmtId="0" fontId="8" fillId="4" borderId="12" xfId="0" applyFont="1" applyFill="1" applyBorder="1" applyAlignment="1">
      <alignment horizontal="left" vertical="top" wrapText="1"/>
    </xf>
    <xf numFmtId="4" fontId="8" fillId="4" borderId="12" xfId="0" applyNumberFormat="1" applyFont="1" applyFill="1" applyBorder="1" applyAlignment="1">
      <alignment horizontal="right" vertical="top" wrapText="1"/>
    </xf>
    <xf numFmtId="0" fontId="8" fillId="5" borderId="12" xfId="0" applyFont="1" applyFill="1" applyBorder="1" applyAlignment="1">
      <alignment horizontal="left" vertical="top" wrapText="1"/>
    </xf>
    <xf numFmtId="4" fontId="8" fillId="5" borderId="12" xfId="0" applyNumberFormat="1" applyFont="1" applyFill="1" applyBorder="1" applyAlignment="1">
      <alignment horizontal="right" vertical="top" wrapText="1"/>
    </xf>
    <xf numFmtId="0" fontId="6" fillId="2" borderId="12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4" fontId="7" fillId="2" borderId="12" xfId="0" applyNumberFormat="1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right" vertical="center" wrapText="1"/>
    </xf>
    <xf numFmtId="4" fontId="2" fillId="0" borderId="0" xfId="0" applyNumberFormat="1" applyFont="1"/>
    <xf numFmtId="0" fontId="12" fillId="0" borderId="0" xfId="0" applyFont="1" applyAlignment="1"/>
    <xf numFmtId="0" fontId="15" fillId="2" borderId="0" xfId="0" applyFont="1" applyFill="1" applyAlignment="1">
      <alignment horizontal="left" vertical="top"/>
    </xf>
    <xf numFmtId="0" fontId="16" fillId="2" borderId="14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horizontal="left" vertical="top"/>
    </xf>
    <xf numFmtId="164" fontId="17" fillId="2" borderId="0" xfId="0" applyNumberFormat="1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4" fontId="17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right"/>
    </xf>
    <xf numFmtId="0" fontId="21" fillId="0" borderId="22" xfId="0" applyFont="1" applyBorder="1" applyAlignment="1">
      <alignment horizontal="center" wrapText="1"/>
    </xf>
    <xf numFmtId="0" fontId="21" fillId="0" borderId="22" xfId="0" applyFont="1" applyBorder="1" applyAlignment="1">
      <alignment horizontal="center" vertical="center" wrapText="1"/>
    </xf>
    <xf numFmtId="0" fontId="2" fillId="0" borderId="22" xfId="0" applyFont="1" applyBorder="1"/>
    <xf numFmtId="165" fontId="2" fillId="0" borderId="22" xfId="0" applyNumberFormat="1" applyFont="1" applyBorder="1"/>
    <xf numFmtId="165" fontId="2" fillId="0" borderId="0" xfId="0" applyNumberFormat="1" applyFont="1"/>
    <xf numFmtId="0" fontId="2" fillId="0" borderId="0" xfId="0" applyFont="1"/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21" fillId="0" borderId="22" xfId="0" applyFont="1" applyBorder="1"/>
    <xf numFmtId="165" fontId="21" fillId="0" borderId="22" xfId="0" applyNumberFormat="1" applyFont="1" applyBorder="1"/>
    <xf numFmtId="0" fontId="2" fillId="0" borderId="0" xfId="0" applyFont="1"/>
    <xf numFmtId="0" fontId="0" fillId="0" borderId="0" xfId="0" applyFont="1" applyAlignment="1"/>
    <xf numFmtId="0" fontId="22" fillId="6" borderId="17" xfId="0" applyNumberFormat="1" applyFont="1" applyFill="1" applyBorder="1" applyAlignment="1">
      <alignment horizontal="left" vertical="top" wrapText="1"/>
    </xf>
    <xf numFmtId="4" fontId="22" fillId="6" borderId="17" xfId="0" applyNumberFormat="1" applyFont="1" applyFill="1" applyBorder="1" applyAlignment="1">
      <alignment horizontal="left" vertical="top" wrapText="1"/>
    </xf>
    <xf numFmtId="0" fontId="22" fillId="6" borderId="17" xfId="0" applyNumberFormat="1" applyFont="1" applyFill="1" applyBorder="1" applyAlignment="1">
      <alignment vertical="top" wrapText="1"/>
    </xf>
    <xf numFmtId="164" fontId="17" fillId="0" borderId="0" xfId="0" applyNumberFormat="1" applyFont="1" applyFill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6" fillId="2" borderId="19" xfId="0" applyNumberFormat="1" applyFont="1" applyFill="1" applyBorder="1" applyAlignment="1">
      <alignment vertical="top"/>
    </xf>
    <xf numFmtId="0" fontId="4" fillId="0" borderId="19" xfId="0" applyFont="1" applyBorder="1" applyAlignment="1"/>
    <xf numFmtId="0" fontId="2" fillId="0" borderId="0" xfId="0" applyFont="1"/>
    <xf numFmtId="0" fontId="0" fillId="0" borderId="0" xfId="0" applyFont="1" applyAlignment="1"/>
    <xf numFmtId="0" fontId="0" fillId="0" borderId="17" xfId="0" applyNumberFormat="1" applyFont="1" applyFill="1" applyBorder="1" applyAlignment="1"/>
    <xf numFmtId="0" fontId="26" fillId="6" borderId="24" xfId="0" applyNumberFormat="1" applyFont="1" applyFill="1" applyBorder="1" applyAlignment="1">
      <alignment horizontal="left" vertical="top" wrapText="1"/>
    </xf>
    <xf numFmtId="0" fontId="26" fillId="6" borderId="23" xfId="0" applyNumberFormat="1" applyFont="1" applyFill="1" applyBorder="1" applyAlignment="1">
      <alignment horizontal="left" vertical="top" wrapText="1"/>
    </xf>
    <xf numFmtId="0" fontId="26" fillId="6" borderId="23" xfId="0" applyNumberFormat="1" applyFont="1" applyFill="1" applyBorder="1" applyAlignment="1">
      <alignment horizontal="right" vertical="top" wrapText="1"/>
    </xf>
    <xf numFmtId="4" fontId="22" fillId="6" borderId="17" xfId="0" applyNumberFormat="1" applyFont="1" applyFill="1" applyBorder="1" applyAlignment="1">
      <alignment horizontal="right" vertical="top" wrapText="1"/>
    </xf>
    <xf numFmtId="0" fontId="22" fillId="8" borderId="17" xfId="0" applyNumberFormat="1" applyFont="1" applyFill="1" applyBorder="1" applyAlignment="1">
      <alignment horizontal="left" vertical="top" wrapText="1"/>
    </xf>
    <xf numFmtId="4" fontId="22" fillId="8" borderId="17" xfId="0" applyNumberFormat="1" applyFont="1" applyFill="1" applyBorder="1" applyAlignment="1">
      <alignment horizontal="right" vertical="top" wrapText="1"/>
    </xf>
    <xf numFmtId="0" fontId="25" fillId="6" borderId="17" xfId="0" applyNumberFormat="1" applyFont="1" applyFill="1" applyBorder="1" applyAlignment="1">
      <alignment horizontal="left" vertical="top" wrapText="1"/>
    </xf>
    <xf numFmtId="0" fontId="26" fillId="6" borderId="17" xfId="0" applyNumberFormat="1" applyFont="1" applyFill="1" applyBorder="1" applyAlignment="1">
      <alignment horizontal="left" vertical="top" wrapText="1"/>
    </xf>
    <xf numFmtId="4" fontId="26" fillId="6" borderId="17" xfId="0" applyNumberFormat="1" applyFont="1" applyFill="1" applyBorder="1" applyAlignment="1">
      <alignment horizontal="left" vertical="top" wrapText="1"/>
    </xf>
    <xf numFmtId="4" fontId="22" fillId="8" borderId="17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0" fillId="0" borderId="0" xfId="0" applyFont="1" applyAlignment="1"/>
    <xf numFmtId="165" fontId="0" fillId="0" borderId="0" xfId="0" applyNumberFormat="1" applyFont="1" applyAlignment="1"/>
    <xf numFmtId="0" fontId="2" fillId="0" borderId="0" xfId="0" applyFont="1"/>
    <xf numFmtId="0" fontId="0" fillId="0" borderId="0" xfId="0" applyFont="1" applyAlignment="1"/>
    <xf numFmtId="0" fontId="22" fillId="0" borderId="17" xfId="0" applyNumberFormat="1" applyFont="1" applyFill="1" applyBorder="1" applyAlignment="1">
      <alignment horizontal="left" vertical="top" wrapText="1"/>
    </xf>
    <xf numFmtId="0" fontId="22" fillId="0" borderId="17" xfId="0" applyNumberFormat="1" applyFont="1" applyFill="1" applyBorder="1" applyAlignment="1">
      <alignment vertical="top" wrapText="1"/>
    </xf>
    <xf numFmtId="4" fontId="22" fillId="0" borderId="17" xfId="0" applyNumberFormat="1" applyFont="1" applyFill="1" applyBorder="1" applyAlignment="1">
      <alignment horizontal="left" vertical="top" wrapText="1"/>
    </xf>
    <xf numFmtId="0" fontId="27" fillId="0" borderId="0" xfId="0" applyFont="1" applyFill="1" applyAlignment="1"/>
    <xf numFmtId="0" fontId="2" fillId="0" borderId="0" xfId="0" applyFont="1"/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0" fillId="0" borderId="17" xfId="0" applyNumberFormat="1" applyFont="1" applyFill="1" applyBorder="1" applyAlignment="1"/>
    <xf numFmtId="0" fontId="0" fillId="0" borderId="17" xfId="0" applyNumberFormat="1" applyFont="1" applyFill="1" applyBorder="1" applyAlignment="1"/>
    <xf numFmtId="0" fontId="2" fillId="0" borderId="0" xfId="0" applyFont="1"/>
    <xf numFmtId="0" fontId="0" fillId="0" borderId="0" xfId="0" applyFont="1" applyAlignment="1"/>
    <xf numFmtId="14" fontId="22" fillId="0" borderId="17" xfId="0" applyNumberFormat="1" applyFont="1" applyFill="1" applyBorder="1" applyAlignment="1">
      <alignment horizontal="left" vertical="top" wrapText="1"/>
    </xf>
    <xf numFmtId="0" fontId="22" fillId="8" borderId="17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2" xfId="0" applyFont="1" applyBorder="1"/>
    <xf numFmtId="0" fontId="4" fillId="0" borderId="3" xfId="0" applyFont="1" applyBorder="1"/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 vertical="top" wrapText="1"/>
    </xf>
    <xf numFmtId="0" fontId="4" fillId="0" borderId="5" xfId="0" applyFont="1" applyBorder="1"/>
    <xf numFmtId="0" fontId="4" fillId="0" borderId="6" xfId="0" applyFont="1" applyBorder="1"/>
    <xf numFmtId="0" fontId="8" fillId="2" borderId="8" xfId="0" applyFont="1" applyFill="1" applyBorder="1" applyAlignment="1">
      <alignment horizontal="left" vertical="top" wrapText="1"/>
    </xf>
    <xf numFmtId="0" fontId="4" fillId="0" borderId="9" xfId="0" applyFont="1" applyBorder="1"/>
    <xf numFmtId="0" fontId="4" fillId="0" borderId="10" xfId="0" applyFont="1" applyBorder="1"/>
    <xf numFmtId="0" fontId="22" fillId="6" borderId="24" xfId="0" applyFont="1" applyFill="1" applyBorder="1" applyAlignment="1">
      <alignment horizontal="left" vertical="top" wrapText="1"/>
    </xf>
    <xf numFmtId="0" fontId="0" fillId="0" borderId="17" xfId="0" applyNumberFormat="1" applyFont="1" applyFill="1" applyBorder="1" applyAlignment="1"/>
    <xf numFmtId="0" fontId="23" fillId="6" borderId="17" xfId="0" applyNumberFormat="1" applyFont="1" applyFill="1" applyBorder="1" applyAlignment="1">
      <alignment horizontal="center" wrapText="1"/>
    </xf>
    <xf numFmtId="0" fontId="24" fillId="6" borderId="17" xfId="0" applyNumberFormat="1" applyFont="1" applyFill="1" applyBorder="1" applyAlignment="1">
      <alignment horizontal="center" vertical="top" wrapText="1"/>
    </xf>
    <xf numFmtId="0" fontId="25" fillId="6" borderId="17" xfId="0" applyNumberFormat="1" applyFont="1" applyFill="1" applyBorder="1" applyAlignment="1">
      <alignment horizontal="left" vertical="top" wrapText="1"/>
    </xf>
    <xf numFmtId="0" fontId="26" fillId="7" borderId="2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13" fillId="2" borderId="13" xfId="0" applyFont="1" applyFill="1" applyBorder="1" applyAlignment="1">
      <alignment horizontal="center"/>
    </xf>
    <xf numFmtId="0" fontId="4" fillId="0" borderId="13" xfId="0" applyFont="1" applyBorder="1"/>
    <xf numFmtId="0" fontId="14" fillId="2" borderId="13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0" fontId="16" fillId="3" borderId="5" xfId="0" applyFont="1" applyFill="1" applyBorder="1" applyAlignment="1">
      <alignment horizontal="left" vertical="top"/>
    </xf>
    <xf numFmtId="4" fontId="7" fillId="2" borderId="4" xfId="0" applyNumberFormat="1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/>
    </xf>
    <xf numFmtId="0" fontId="4" fillId="0" borderId="16" xfId="0" applyFont="1" applyBorder="1"/>
    <xf numFmtId="0" fontId="17" fillId="2" borderId="13" xfId="0" applyFont="1" applyFill="1" applyBorder="1" applyAlignment="1">
      <alignment horizontal="left" vertical="top"/>
    </xf>
    <xf numFmtId="0" fontId="16" fillId="2" borderId="14" xfId="0" applyFont="1" applyFill="1" applyBorder="1" applyAlignment="1">
      <alignment horizontal="left" vertical="top"/>
    </xf>
    <xf numFmtId="0" fontId="4" fillId="0" borderId="14" xfId="0" applyFont="1" applyBorder="1"/>
    <xf numFmtId="0" fontId="4" fillId="0" borderId="15" xfId="0" applyFont="1" applyBorder="1"/>
    <xf numFmtId="0" fontId="17" fillId="2" borderId="14" xfId="0" applyFont="1" applyFill="1" applyBorder="1" applyAlignment="1">
      <alignment horizontal="left" vertical="top"/>
    </xf>
    <xf numFmtId="0" fontId="26" fillId="6" borderId="23" xfId="0" applyFont="1" applyFill="1" applyBorder="1" applyAlignment="1">
      <alignment horizontal="left" vertical="top" wrapText="1"/>
    </xf>
    <xf numFmtId="4" fontId="26" fillId="6" borderId="23" xfId="0" applyNumberFormat="1" applyFont="1" applyFill="1" applyBorder="1" applyAlignment="1">
      <alignment horizontal="left" vertical="top" wrapText="1"/>
    </xf>
    <xf numFmtId="0" fontId="22" fillId="8" borderId="17" xfId="0" applyNumberFormat="1" applyFont="1" applyFill="1" applyBorder="1" applyAlignment="1">
      <alignment horizontal="left" vertical="top" wrapText="1"/>
    </xf>
    <xf numFmtId="0" fontId="22" fillId="6" borderId="17" xfId="0" applyNumberFormat="1" applyFont="1" applyFill="1" applyBorder="1" applyAlignment="1">
      <alignment horizontal="left" vertical="top" wrapText="1"/>
    </xf>
    <xf numFmtId="0" fontId="18" fillId="2" borderId="13" xfId="0" applyFont="1" applyFill="1" applyBorder="1" applyAlignment="1">
      <alignment horizontal="left" vertical="top"/>
    </xf>
    <xf numFmtId="0" fontId="19" fillId="2" borderId="13" xfId="0" applyFont="1" applyFill="1" applyBorder="1" applyAlignment="1">
      <alignment horizontal="right" vertical="top"/>
    </xf>
    <xf numFmtId="0" fontId="20" fillId="2" borderId="0" xfId="0" applyFont="1" applyFill="1" applyAlignment="1">
      <alignment horizontal="left"/>
    </xf>
    <xf numFmtId="0" fontId="26" fillId="6" borderId="24" xfId="0" applyFont="1" applyFill="1" applyBorder="1" applyAlignment="1">
      <alignment horizontal="left" vertical="top" wrapText="1"/>
    </xf>
    <xf numFmtId="0" fontId="26" fillId="6" borderId="17" xfId="0" applyNumberFormat="1" applyFont="1" applyFill="1" applyBorder="1" applyAlignment="1">
      <alignment horizontal="left" vertical="top" wrapText="1"/>
    </xf>
    <xf numFmtId="0" fontId="16" fillId="2" borderId="18" xfId="0" applyFont="1" applyFill="1" applyBorder="1" applyAlignment="1">
      <alignment horizontal="left" vertical="top"/>
    </xf>
    <xf numFmtId="0" fontId="4" fillId="0" borderId="18" xfId="0" applyFont="1" applyBorder="1"/>
    <xf numFmtId="4" fontId="26" fillId="6" borderId="24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1" fillId="0" borderId="20" xfId="0" applyFont="1" applyBorder="1" applyAlignment="1">
      <alignment horizontal="center"/>
    </xf>
    <xf numFmtId="0" fontId="4" fillId="0" borderId="21" xfId="0" applyFont="1" applyBorder="1"/>
    <xf numFmtId="165" fontId="21" fillId="0" borderId="20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14" fontId="22" fillId="8" borderId="17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24" workbookViewId="0">
      <selection activeCell="O137" sqref="O137"/>
    </sheetView>
  </sheetViews>
  <sheetFormatPr defaultColWidth="14.42578125" defaultRowHeight="15" customHeight="1"/>
  <cols>
    <col min="1" max="1" width="64.7109375" customWidth="1"/>
    <col min="2" max="2" width="10.85546875" customWidth="1"/>
    <col min="3" max="4" width="40" customWidth="1"/>
    <col min="5" max="5" width="10.85546875" bestFit="1" customWidth="1"/>
    <col min="6" max="6" width="7" customWidth="1"/>
    <col min="7" max="7" width="16" customWidth="1"/>
    <col min="8" max="26" width="9.140625" customWidth="1"/>
  </cols>
  <sheetData>
    <row r="1" spans="1:26">
      <c r="A1" s="83"/>
      <c r="B1" s="1"/>
      <c r="C1" s="1"/>
      <c r="D1" s="85" t="s">
        <v>0</v>
      </c>
      <c r="E1" s="78"/>
      <c r="F1" s="7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84"/>
      <c r="B2" s="1"/>
      <c r="C2" s="1"/>
      <c r="D2" s="86" t="s">
        <v>1</v>
      </c>
      <c r="E2" s="78"/>
      <c r="F2" s="7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84"/>
      <c r="B3" s="1"/>
      <c r="C3" s="1"/>
      <c r="D3" s="77" t="s">
        <v>2</v>
      </c>
      <c r="E3" s="78"/>
      <c r="F3" s="7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87" t="s">
        <v>3</v>
      </c>
      <c r="B4" s="88"/>
      <c r="C4" s="88"/>
      <c r="D4" s="88"/>
      <c r="E4" s="88"/>
      <c r="F4" s="88"/>
      <c r="G4" s="8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4</v>
      </c>
      <c r="B5" s="2"/>
      <c r="C5" s="2"/>
      <c r="D5" s="90" t="s">
        <v>5</v>
      </c>
      <c r="E5" s="91"/>
      <c r="F5" s="91"/>
      <c r="G5" s="9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" t="s">
        <v>6</v>
      </c>
      <c r="B6" s="2"/>
      <c r="C6" s="2"/>
      <c r="D6" s="90" t="s">
        <v>7</v>
      </c>
      <c r="E6" s="91"/>
      <c r="F6" s="91"/>
      <c r="G6" s="9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" t="s">
        <v>8</v>
      </c>
      <c r="B7" s="2"/>
      <c r="C7" s="2"/>
      <c r="D7" s="90" t="s">
        <v>9</v>
      </c>
      <c r="E7" s="91"/>
      <c r="F7" s="91"/>
      <c r="G7" s="9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10</v>
      </c>
      <c r="B8" s="3"/>
      <c r="C8" s="3"/>
      <c r="D8" s="4" t="s">
        <v>11</v>
      </c>
      <c r="E8" s="4" t="s">
        <v>12</v>
      </c>
      <c r="F8" s="4" t="s">
        <v>13</v>
      </c>
      <c r="G8" s="4" t="s">
        <v>14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15</v>
      </c>
      <c r="B9" s="5" t="s">
        <v>16</v>
      </c>
      <c r="C9" s="5" t="s">
        <v>17</v>
      </c>
      <c r="D9" s="6">
        <v>1000</v>
      </c>
      <c r="E9" s="6">
        <v>0</v>
      </c>
      <c r="F9" s="6">
        <v>0</v>
      </c>
      <c r="G9" s="6">
        <v>1000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7" t="s">
        <v>18</v>
      </c>
      <c r="B10" s="7" t="s">
        <v>16</v>
      </c>
      <c r="C10" s="7" t="s">
        <v>17</v>
      </c>
      <c r="D10" s="8">
        <v>1000</v>
      </c>
      <c r="E10" s="8">
        <v>0</v>
      </c>
      <c r="F10" s="8">
        <v>0</v>
      </c>
      <c r="G10" s="8">
        <v>1000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5" t="s">
        <v>19</v>
      </c>
      <c r="B11" s="5" t="s">
        <v>16</v>
      </c>
      <c r="C11" s="5" t="s">
        <v>20</v>
      </c>
      <c r="D11" s="6">
        <v>504904</v>
      </c>
      <c r="E11" s="6">
        <v>0</v>
      </c>
      <c r="F11" s="6">
        <v>0</v>
      </c>
      <c r="G11" s="6">
        <v>504904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7" t="s">
        <v>19</v>
      </c>
      <c r="B12" s="7" t="s">
        <v>16</v>
      </c>
      <c r="C12" s="7" t="s">
        <v>21</v>
      </c>
      <c r="D12" s="8">
        <v>29544</v>
      </c>
      <c r="E12" s="8">
        <v>0</v>
      </c>
      <c r="F12" s="8">
        <v>0</v>
      </c>
      <c r="G12" s="8">
        <v>29544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5" t="s">
        <v>19</v>
      </c>
      <c r="B13" s="5" t="s">
        <v>16</v>
      </c>
      <c r="C13" s="5" t="s">
        <v>22</v>
      </c>
      <c r="D13" s="6">
        <v>17071508</v>
      </c>
      <c r="E13" s="6">
        <v>0</v>
      </c>
      <c r="F13" s="6">
        <v>0</v>
      </c>
      <c r="G13" s="6">
        <v>17071508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7" t="s">
        <v>19</v>
      </c>
      <c r="B14" s="7" t="s">
        <v>16</v>
      </c>
      <c r="C14" s="7" t="s">
        <v>23</v>
      </c>
      <c r="D14" s="8">
        <v>139019094</v>
      </c>
      <c r="E14" s="8">
        <v>0</v>
      </c>
      <c r="F14" s="8">
        <v>0</v>
      </c>
      <c r="G14" s="8">
        <v>139019094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5" t="s">
        <v>19</v>
      </c>
      <c r="B15" s="5" t="s">
        <v>16</v>
      </c>
      <c r="C15" s="5" t="s">
        <v>24</v>
      </c>
      <c r="D15" s="6">
        <v>58549870</v>
      </c>
      <c r="E15" s="6">
        <v>0</v>
      </c>
      <c r="F15" s="6">
        <v>0</v>
      </c>
      <c r="G15" s="6">
        <v>58549870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7" t="s">
        <v>19</v>
      </c>
      <c r="B16" s="7" t="s">
        <v>16</v>
      </c>
      <c r="C16" s="7" t="s">
        <v>17</v>
      </c>
      <c r="D16" s="8">
        <v>485116178</v>
      </c>
      <c r="E16" s="8">
        <v>0</v>
      </c>
      <c r="F16" s="8">
        <v>0</v>
      </c>
      <c r="G16" s="8">
        <v>485116178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5" t="s">
        <v>19</v>
      </c>
      <c r="B17" s="5" t="s">
        <v>16</v>
      </c>
      <c r="C17" s="5" t="s">
        <v>25</v>
      </c>
      <c r="D17" s="6">
        <v>10967297</v>
      </c>
      <c r="E17" s="6">
        <v>0</v>
      </c>
      <c r="F17" s="6">
        <v>0</v>
      </c>
      <c r="G17" s="6">
        <v>10967297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7" t="s">
        <v>19</v>
      </c>
      <c r="B18" s="7" t="s">
        <v>16</v>
      </c>
      <c r="C18" s="7" t="s">
        <v>26</v>
      </c>
      <c r="D18" s="8">
        <v>341255</v>
      </c>
      <c r="E18" s="8">
        <v>0</v>
      </c>
      <c r="F18" s="8">
        <v>0</v>
      </c>
      <c r="G18" s="8">
        <v>341255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5" t="s">
        <v>19</v>
      </c>
      <c r="B19" s="5" t="s">
        <v>16</v>
      </c>
      <c r="C19" s="5" t="s">
        <v>27</v>
      </c>
      <c r="D19" s="6">
        <v>1262260</v>
      </c>
      <c r="E19" s="6">
        <v>0</v>
      </c>
      <c r="F19" s="6">
        <v>0</v>
      </c>
      <c r="G19" s="6">
        <v>1262260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7" t="s">
        <v>19</v>
      </c>
      <c r="B20" s="7" t="s">
        <v>16</v>
      </c>
      <c r="C20" s="7" t="s">
        <v>28</v>
      </c>
      <c r="D20" s="8">
        <v>817640</v>
      </c>
      <c r="E20" s="8">
        <v>0</v>
      </c>
      <c r="F20" s="8">
        <v>0</v>
      </c>
      <c r="G20" s="8">
        <v>817640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5" t="s">
        <v>19</v>
      </c>
      <c r="B21" s="5" t="s">
        <v>16</v>
      </c>
      <c r="C21" s="5" t="s">
        <v>29</v>
      </c>
      <c r="D21" s="6">
        <v>10244823</v>
      </c>
      <c r="E21" s="6">
        <v>0</v>
      </c>
      <c r="F21" s="6">
        <v>0</v>
      </c>
      <c r="G21" s="6">
        <v>10244823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7" t="s">
        <v>19</v>
      </c>
      <c r="B22" s="7" t="s">
        <v>16</v>
      </c>
      <c r="C22" s="7" t="s">
        <v>30</v>
      </c>
      <c r="D22" s="8">
        <v>21432352</v>
      </c>
      <c r="E22" s="8">
        <v>0</v>
      </c>
      <c r="F22" s="8">
        <v>0</v>
      </c>
      <c r="G22" s="8">
        <v>21432352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5" t="s">
        <v>19</v>
      </c>
      <c r="B23" s="5" t="s">
        <v>16</v>
      </c>
      <c r="C23" s="5" t="s">
        <v>31</v>
      </c>
      <c r="D23" s="6">
        <v>1489035</v>
      </c>
      <c r="E23" s="6">
        <v>0</v>
      </c>
      <c r="F23" s="6">
        <v>0</v>
      </c>
      <c r="G23" s="6">
        <v>1489035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7" t="s">
        <v>19</v>
      </c>
      <c r="B24" s="7" t="s">
        <v>16</v>
      </c>
      <c r="C24" s="7" t="s">
        <v>32</v>
      </c>
      <c r="D24" s="8">
        <v>14825488</v>
      </c>
      <c r="E24" s="8">
        <v>0</v>
      </c>
      <c r="F24" s="8">
        <v>0</v>
      </c>
      <c r="G24" s="8">
        <v>14825488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5" t="s">
        <v>19</v>
      </c>
      <c r="B25" s="5" t="s">
        <v>16</v>
      </c>
      <c r="C25" s="5" t="s">
        <v>33</v>
      </c>
      <c r="D25" s="6">
        <v>360864</v>
      </c>
      <c r="E25" s="6">
        <v>0</v>
      </c>
      <c r="F25" s="6">
        <v>0</v>
      </c>
      <c r="G25" s="6">
        <v>360864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7" t="s">
        <v>19</v>
      </c>
      <c r="B26" s="7" t="s">
        <v>16</v>
      </c>
      <c r="C26" s="7" t="s">
        <v>34</v>
      </c>
      <c r="D26" s="8">
        <v>144874</v>
      </c>
      <c r="E26" s="8">
        <v>0</v>
      </c>
      <c r="F26" s="8">
        <v>0</v>
      </c>
      <c r="G26" s="8">
        <v>144874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5" t="s">
        <v>19</v>
      </c>
      <c r="B27" s="5" t="s">
        <v>16</v>
      </c>
      <c r="C27" s="5" t="s">
        <v>35</v>
      </c>
      <c r="D27" s="6">
        <v>48424</v>
      </c>
      <c r="E27" s="6">
        <v>0</v>
      </c>
      <c r="F27" s="6">
        <v>0</v>
      </c>
      <c r="G27" s="6">
        <v>48424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7" t="s">
        <v>19</v>
      </c>
      <c r="B28" s="7" t="s">
        <v>16</v>
      </c>
      <c r="C28" s="7" t="s">
        <v>36</v>
      </c>
      <c r="D28" s="8">
        <v>16687074</v>
      </c>
      <c r="E28" s="8">
        <v>0</v>
      </c>
      <c r="F28" s="8">
        <v>0</v>
      </c>
      <c r="G28" s="8">
        <v>16687074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5" t="s">
        <v>19</v>
      </c>
      <c r="B29" s="5" t="s">
        <v>16</v>
      </c>
      <c r="C29" s="5" t="s">
        <v>37</v>
      </c>
      <c r="D29" s="6">
        <v>53279894</v>
      </c>
      <c r="E29" s="6">
        <v>0</v>
      </c>
      <c r="F29" s="6">
        <v>0</v>
      </c>
      <c r="G29" s="6">
        <v>53279894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7" t="s">
        <v>19</v>
      </c>
      <c r="B30" s="7" t="s">
        <v>16</v>
      </c>
      <c r="C30" s="7" t="s">
        <v>38</v>
      </c>
      <c r="D30" s="8">
        <v>4800</v>
      </c>
      <c r="E30" s="8">
        <v>0</v>
      </c>
      <c r="F30" s="8">
        <v>0</v>
      </c>
      <c r="G30" s="8">
        <v>4800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5" t="s">
        <v>19</v>
      </c>
      <c r="B31" s="5" t="s">
        <v>16</v>
      </c>
      <c r="C31" s="5" t="s">
        <v>39</v>
      </c>
      <c r="D31" s="6">
        <v>402255</v>
      </c>
      <c r="E31" s="6">
        <v>0</v>
      </c>
      <c r="F31" s="6">
        <v>0</v>
      </c>
      <c r="G31" s="6">
        <v>402255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7" t="s">
        <v>40</v>
      </c>
      <c r="B32" s="7" t="s">
        <v>16</v>
      </c>
      <c r="C32" s="7" t="s">
        <v>20</v>
      </c>
      <c r="D32" s="8">
        <v>126226</v>
      </c>
      <c r="E32" s="8">
        <v>0</v>
      </c>
      <c r="F32" s="8">
        <v>0</v>
      </c>
      <c r="G32" s="8">
        <v>126226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5" t="s">
        <v>40</v>
      </c>
      <c r="B33" s="5" t="s">
        <v>16</v>
      </c>
      <c r="C33" s="5" t="s">
        <v>21</v>
      </c>
      <c r="D33" s="6">
        <v>7386</v>
      </c>
      <c r="E33" s="6">
        <v>0</v>
      </c>
      <c r="F33" s="6">
        <v>0</v>
      </c>
      <c r="G33" s="6">
        <v>7386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7" t="s">
        <v>40</v>
      </c>
      <c r="B34" s="7" t="s">
        <v>16</v>
      </c>
      <c r="C34" s="7" t="s">
        <v>22</v>
      </c>
      <c r="D34" s="8">
        <v>4267877</v>
      </c>
      <c r="E34" s="8">
        <v>0</v>
      </c>
      <c r="F34" s="8">
        <v>0</v>
      </c>
      <c r="G34" s="8">
        <v>4267877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5" t="s">
        <v>40</v>
      </c>
      <c r="B35" s="5" t="s">
        <v>16</v>
      </c>
      <c r="C35" s="5" t="s">
        <v>23</v>
      </c>
      <c r="D35" s="6">
        <v>35070339</v>
      </c>
      <c r="E35" s="6">
        <v>0</v>
      </c>
      <c r="F35" s="6">
        <v>0</v>
      </c>
      <c r="G35" s="6">
        <v>35070339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7" t="s">
        <v>40</v>
      </c>
      <c r="B36" s="7" t="s">
        <v>16</v>
      </c>
      <c r="C36" s="7" t="s">
        <v>24</v>
      </c>
      <c r="D36" s="8">
        <v>14021405</v>
      </c>
      <c r="E36" s="8">
        <v>0</v>
      </c>
      <c r="F36" s="8">
        <v>0</v>
      </c>
      <c r="G36" s="8">
        <v>14021405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5" t="s">
        <v>40</v>
      </c>
      <c r="B37" s="5" t="s">
        <v>16</v>
      </c>
      <c r="C37" s="5" t="s">
        <v>17</v>
      </c>
      <c r="D37" s="6">
        <v>120579985</v>
      </c>
      <c r="E37" s="6">
        <v>0</v>
      </c>
      <c r="F37" s="6">
        <v>0</v>
      </c>
      <c r="G37" s="6">
        <v>120579985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7" t="s">
        <v>40</v>
      </c>
      <c r="B38" s="7" t="s">
        <v>16</v>
      </c>
      <c r="C38" s="7" t="s">
        <v>25</v>
      </c>
      <c r="D38" s="8">
        <v>2741824</v>
      </c>
      <c r="E38" s="8">
        <v>0</v>
      </c>
      <c r="F38" s="8">
        <v>0</v>
      </c>
      <c r="G38" s="8">
        <v>2741824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5" t="s">
        <v>40</v>
      </c>
      <c r="B39" s="5" t="s">
        <v>16</v>
      </c>
      <c r="C39" s="5" t="s">
        <v>26</v>
      </c>
      <c r="D39" s="6">
        <v>85314</v>
      </c>
      <c r="E39" s="6">
        <v>0</v>
      </c>
      <c r="F39" s="6">
        <v>0</v>
      </c>
      <c r="G39" s="6">
        <v>85314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7" t="s">
        <v>40</v>
      </c>
      <c r="B40" s="7" t="s">
        <v>16</v>
      </c>
      <c r="C40" s="7" t="s">
        <v>28</v>
      </c>
      <c r="D40" s="8">
        <v>817639</v>
      </c>
      <c r="E40" s="8">
        <v>0</v>
      </c>
      <c r="F40" s="8">
        <v>0</v>
      </c>
      <c r="G40" s="8">
        <v>817639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5" t="s">
        <v>40</v>
      </c>
      <c r="B41" s="5" t="s">
        <v>16</v>
      </c>
      <c r="C41" s="5" t="s">
        <v>29</v>
      </c>
      <c r="D41" s="6">
        <v>2561206</v>
      </c>
      <c r="E41" s="6">
        <v>0</v>
      </c>
      <c r="F41" s="6">
        <v>0</v>
      </c>
      <c r="G41" s="6">
        <v>2561206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7" t="s">
        <v>40</v>
      </c>
      <c r="B42" s="7" t="s">
        <v>16</v>
      </c>
      <c r="C42" s="7" t="s">
        <v>30</v>
      </c>
      <c r="D42" s="8">
        <v>5358089</v>
      </c>
      <c r="E42" s="8">
        <v>0</v>
      </c>
      <c r="F42" s="8">
        <v>0</v>
      </c>
      <c r="G42" s="8">
        <v>5358089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5" t="s">
        <v>40</v>
      </c>
      <c r="B43" s="5" t="s">
        <v>16</v>
      </c>
      <c r="C43" s="5" t="s">
        <v>31</v>
      </c>
      <c r="D43" s="6">
        <v>372259</v>
      </c>
      <c r="E43" s="6">
        <v>0</v>
      </c>
      <c r="F43" s="6">
        <v>0</v>
      </c>
      <c r="G43" s="6">
        <v>372259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7" t="s">
        <v>40</v>
      </c>
      <c r="B44" s="7" t="s">
        <v>16</v>
      </c>
      <c r="C44" s="7" t="s">
        <v>32</v>
      </c>
      <c r="D44" s="8">
        <v>3706372</v>
      </c>
      <c r="E44" s="8">
        <v>0</v>
      </c>
      <c r="F44" s="8">
        <v>0</v>
      </c>
      <c r="G44" s="8">
        <v>3706372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5" t="s">
        <v>40</v>
      </c>
      <c r="B45" s="5" t="s">
        <v>16</v>
      </c>
      <c r="C45" s="5" t="s">
        <v>33</v>
      </c>
      <c r="D45" s="6">
        <v>90216</v>
      </c>
      <c r="E45" s="6">
        <v>0</v>
      </c>
      <c r="F45" s="6">
        <v>0</v>
      </c>
      <c r="G45" s="6">
        <v>90216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7" t="s">
        <v>40</v>
      </c>
      <c r="B46" s="7" t="s">
        <v>16</v>
      </c>
      <c r="C46" s="7" t="s">
        <v>34</v>
      </c>
      <c r="D46" s="8">
        <v>36219</v>
      </c>
      <c r="E46" s="8">
        <v>0</v>
      </c>
      <c r="F46" s="8">
        <v>0</v>
      </c>
      <c r="G46" s="8">
        <v>36219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5" t="s">
        <v>40</v>
      </c>
      <c r="B47" s="5" t="s">
        <v>16</v>
      </c>
      <c r="C47" s="5" t="s">
        <v>35</v>
      </c>
      <c r="D47" s="6">
        <v>12106</v>
      </c>
      <c r="E47" s="6">
        <v>0</v>
      </c>
      <c r="F47" s="6">
        <v>0</v>
      </c>
      <c r="G47" s="6">
        <v>12106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7" t="s">
        <v>40</v>
      </c>
      <c r="B48" s="7" t="s">
        <v>16</v>
      </c>
      <c r="C48" s="7" t="s">
        <v>41</v>
      </c>
      <c r="D48" s="8">
        <v>2833</v>
      </c>
      <c r="E48" s="8">
        <v>0</v>
      </c>
      <c r="F48" s="8">
        <v>0</v>
      </c>
      <c r="G48" s="8">
        <v>2833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5" t="s">
        <v>40</v>
      </c>
      <c r="B49" s="5" t="s">
        <v>16</v>
      </c>
      <c r="C49" s="5" t="s">
        <v>42</v>
      </c>
      <c r="D49" s="6">
        <v>628181</v>
      </c>
      <c r="E49" s="6">
        <v>0</v>
      </c>
      <c r="F49" s="6">
        <v>0</v>
      </c>
      <c r="G49" s="6">
        <v>628181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7" t="s">
        <v>40</v>
      </c>
      <c r="B50" s="7" t="s">
        <v>16</v>
      </c>
      <c r="C50" s="7" t="s">
        <v>36</v>
      </c>
      <c r="D50" s="8">
        <v>4171769</v>
      </c>
      <c r="E50" s="8">
        <v>0</v>
      </c>
      <c r="F50" s="8">
        <v>0</v>
      </c>
      <c r="G50" s="8">
        <v>4171769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5" t="s">
        <v>40</v>
      </c>
      <c r="B51" s="5" t="s">
        <v>16</v>
      </c>
      <c r="C51" s="5" t="s">
        <v>37</v>
      </c>
      <c r="D51" s="6">
        <v>13319974</v>
      </c>
      <c r="E51" s="6">
        <v>0</v>
      </c>
      <c r="F51" s="6">
        <v>0</v>
      </c>
      <c r="G51" s="6">
        <v>13319974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7" t="s">
        <v>40</v>
      </c>
      <c r="B52" s="7" t="s">
        <v>16</v>
      </c>
      <c r="C52" s="7" t="s">
        <v>38</v>
      </c>
      <c r="D52" s="8">
        <v>1200</v>
      </c>
      <c r="E52" s="8">
        <v>0</v>
      </c>
      <c r="F52" s="8">
        <v>0</v>
      </c>
      <c r="G52" s="8">
        <v>1200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5" t="s">
        <v>40</v>
      </c>
      <c r="B53" s="5" t="s">
        <v>16</v>
      </c>
      <c r="C53" s="5" t="s">
        <v>39</v>
      </c>
      <c r="D53" s="6">
        <v>100564</v>
      </c>
      <c r="E53" s="6">
        <v>0</v>
      </c>
      <c r="F53" s="6">
        <v>0</v>
      </c>
      <c r="G53" s="6">
        <v>100564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7" t="s">
        <v>40</v>
      </c>
      <c r="B54" s="7" t="s">
        <v>16</v>
      </c>
      <c r="C54" s="7" t="s">
        <v>43</v>
      </c>
      <c r="D54" s="8">
        <v>70875</v>
      </c>
      <c r="E54" s="8">
        <v>0</v>
      </c>
      <c r="F54" s="8">
        <v>0</v>
      </c>
      <c r="G54" s="8">
        <v>70875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9" t="s">
        <v>44</v>
      </c>
      <c r="B55" s="9" t="s">
        <v>45</v>
      </c>
      <c r="C55" s="9" t="s">
        <v>46</v>
      </c>
      <c r="D55" s="10">
        <v>9555020</v>
      </c>
      <c r="E55" s="10">
        <v>0</v>
      </c>
      <c r="F55" s="10">
        <v>0</v>
      </c>
      <c r="G55" s="10">
        <v>9555020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9" t="s">
        <v>44</v>
      </c>
      <c r="B56" s="9" t="s">
        <v>45</v>
      </c>
      <c r="C56" s="9" t="s">
        <v>47</v>
      </c>
      <c r="D56" s="10">
        <v>1651293</v>
      </c>
      <c r="E56" s="10">
        <v>0</v>
      </c>
      <c r="F56" s="10">
        <v>0</v>
      </c>
      <c r="G56" s="10">
        <v>1651293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9" t="s">
        <v>48</v>
      </c>
      <c r="B57" s="9" t="s">
        <v>45</v>
      </c>
      <c r="C57" s="9" t="s">
        <v>46</v>
      </c>
      <c r="D57" s="10">
        <v>8090705</v>
      </c>
      <c r="E57" s="10">
        <v>0</v>
      </c>
      <c r="F57" s="10">
        <v>0</v>
      </c>
      <c r="G57" s="10">
        <v>8090705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9" t="s">
        <v>48</v>
      </c>
      <c r="B58" s="9" t="s">
        <v>45</v>
      </c>
      <c r="C58" s="9" t="s">
        <v>47</v>
      </c>
      <c r="D58" s="10">
        <v>1398232</v>
      </c>
      <c r="E58" s="10">
        <v>0</v>
      </c>
      <c r="F58" s="10">
        <v>0</v>
      </c>
      <c r="G58" s="10">
        <v>1398232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5" t="s">
        <v>49</v>
      </c>
      <c r="B59" s="5" t="s">
        <v>16</v>
      </c>
      <c r="C59" s="5" t="s">
        <v>50</v>
      </c>
      <c r="D59" s="6">
        <v>17490172</v>
      </c>
      <c r="E59" s="6">
        <v>0</v>
      </c>
      <c r="F59" s="6">
        <v>0</v>
      </c>
      <c r="G59" s="6">
        <v>17490172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7" t="s">
        <v>49</v>
      </c>
      <c r="B60" s="7" t="s">
        <v>16</v>
      </c>
      <c r="C60" s="7" t="s">
        <v>51</v>
      </c>
      <c r="D60" s="8">
        <v>2549088</v>
      </c>
      <c r="E60" s="8">
        <v>0</v>
      </c>
      <c r="F60" s="8">
        <v>0</v>
      </c>
      <c r="G60" s="8">
        <v>2549088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5" t="s">
        <v>49</v>
      </c>
      <c r="B61" s="5" t="s">
        <v>16</v>
      </c>
      <c r="C61" s="5" t="s">
        <v>52</v>
      </c>
      <c r="D61" s="6">
        <v>36619640</v>
      </c>
      <c r="E61" s="6">
        <v>0</v>
      </c>
      <c r="F61" s="6">
        <v>0</v>
      </c>
      <c r="G61" s="6">
        <v>36619640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7" t="s">
        <v>49</v>
      </c>
      <c r="B62" s="7" t="s">
        <v>16</v>
      </c>
      <c r="C62" s="7" t="s">
        <v>53</v>
      </c>
      <c r="D62" s="8">
        <v>300</v>
      </c>
      <c r="E62" s="8">
        <v>0</v>
      </c>
      <c r="F62" s="8">
        <v>0</v>
      </c>
      <c r="G62" s="8">
        <v>300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5" t="s">
        <v>49</v>
      </c>
      <c r="B63" s="5" t="s">
        <v>16</v>
      </c>
      <c r="C63" s="5" t="s">
        <v>54</v>
      </c>
      <c r="D63" s="6">
        <v>100935</v>
      </c>
      <c r="E63" s="6">
        <v>0</v>
      </c>
      <c r="F63" s="6">
        <v>0</v>
      </c>
      <c r="G63" s="6">
        <v>100935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7" t="s">
        <v>49</v>
      </c>
      <c r="B64" s="7" t="s">
        <v>16</v>
      </c>
      <c r="C64" s="7" t="s">
        <v>55</v>
      </c>
      <c r="D64" s="8">
        <v>100934</v>
      </c>
      <c r="E64" s="8">
        <v>0</v>
      </c>
      <c r="F64" s="8">
        <v>0</v>
      </c>
      <c r="G64" s="8">
        <v>100934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5" t="s">
        <v>49</v>
      </c>
      <c r="B65" s="5" t="s">
        <v>16</v>
      </c>
      <c r="C65" s="5" t="s">
        <v>56</v>
      </c>
      <c r="D65" s="6">
        <v>4870580</v>
      </c>
      <c r="E65" s="6">
        <v>0</v>
      </c>
      <c r="F65" s="6">
        <v>0</v>
      </c>
      <c r="G65" s="6">
        <v>4870580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7" t="s">
        <v>49</v>
      </c>
      <c r="B66" s="7" t="s">
        <v>16</v>
      </c>
      <c r="C66" s="7" t="s">
        <v>57</v>
      </c>
      <c r="D66" s="8">
        <v>16041600</v>
      </c>
      <c r="E66" s="8">
        <v>0</v>
      </c>
      <c r="F66" s="8">
        <v>0</v>
      </c>
      <c r="G66" s="8">
        <v>16041600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5" t="s">
        <v>49</v>
      </c>
      <c r="B67" s="5" t="s">
        <v>16</v>
      </c>
      <c r="C67" s="5" t="s">
        <v>58</v>
      </c>
      <c r="D67" s="6">
        <v>2077000</v>
      </c>
      <c r="E67" s="6">
        <v>0</v>
      </c>
      <c r="F67" s="6">
        <v>0</v>
      </c>
      <c r="G67" s="6">
        <v>2077000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7" t="s">
        <v>49</v>
      </c>
      <c r="B68" s="7" t="s">
        <v>16</v>
      </c>
      <c r="C68" s="7" t="s">
        <v>59</v>
      </c>
      <c r="D68" s="8">
        <v>1162400</v>
      </c>
      <c r="E68" s="8">
        <v>0</v>
      </c>
      <c r="F68" s="8">
        <v>0</v>
      </c>
      <c r="G68" s="8">
        <v>1162400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5" t="s">
        <v>49</v>
      </c>
      <c r="B69" s="5" t="s">
        <v>16</v>
      </c>
      <c r="C69" s="5" t="s">
        <v>60</v>
      </c>
      <c r="D69" s="6">
        <v>74906</v>
      </c>
      <c r="E69" s="6">
        <v>0</v>
      </c>
      <c r="F69" s="6">
        <v>0</v>
      </c>
      <c r="G69" s="6">
        <v>74906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7" t="s">
        <v>49</v>
      </c>
      <c r="B70" s="7" t="s">
        <v>16</v>
      </c>
      <c r="C70" s="7" t="s">
        <v>61</v>
      </c>
      <c r="D70" s="8">
        <v>200000</v>
      </c>
      <c r="E70" s="8">
        <v>0</v>
      </c>
      <c r="F70" s="8">
        <v>0</v>
      </c>
      <c r="G70" s="8">
        <v>200000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5" t="s">
        <v>49</v>
      </c>
      <c r="B71" s="5" t="s">
        <v>16</v>
      </c>
      <c r="C71" s="5" t="s">
        <v>62</v>
      </c>
      <c r="D71" s="6">
        <v>672000</v>
      </c>
      <c r="E71" s="6">
        <v>0</v>
      </c>
      <c r="F71" s="6">
        <v>0</v>
      </c>
      <c r="G71" s="6">
        <v>672000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7" t="s">
        <v>49</v>
      </c>
      <c r="B72" s="7" t="s">
        <v>16</v>
      </c>
      <c r="C72" s="7" t="s">
        <v>63</v>
      </c>
      <c r="D72" s="8">
        <v>134187</v>
      </c>
      <c r="E72" s="8">
        <v>0</v>
      </c>
      <c r="F72" s="8">
        <v>0</v>
      </c>
      <c r="G72" s="8">
        <v>134187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5" t="s">
        <v>49</v>
      </c>
      <c r="B73" s="5" t="s">
        <v>16</v>
      </c>
      <c r="C73" s="5" t="s">
        <v>64</v>
      </c>
      <c r="D73" s="6">
        <v>7000</v>
      </c>
      <c r="E73" s="6">
        <v>0</v>
      </c>
      <c r="F73" s="6">
        <v>0</v>
      </c>
      <c r="G73" s="6">
        <v>7000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7" t="s">
        <v>49</v>
      </c>
      <c r="B74" s="7" t="s">
        <v>16</v>
      </c>
      <c r="C74" s="7" t="s">
        <v>65</v>
      </c>
      <c r="D74" s="8">
        <v>30000</v>
      </c>
      <c r="E74" s="8">
        <v>0</v>
      </c>
      <c r="F74" s="8">
        <v>0</v>
      </c>
      <c r="G74" s="8">
        <v>30000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5" t="s">
        <v>49</v>
      </c>
      <c r="B75" s="5" t="s">
        <v>16</v>
      </c>
      <c r="C75" s="5" t="s">
        <v>66</v>
      </c>
      <c r="D75" s="6">
        <v>80000</v>
      </c>
      <c r="E75" s="6">
        <v>0</v>
      </c>
      <c r="F75" s="6">
        <v>0</v>
      </c>
      <c r="G75" s="6">
        <v>80000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7" t="s">
        <v>49</v>
      </c>
      <c r="B76" s="7" t="s">
        <v>16</v>
      </c>
      <c r="C76" s="7" t="s">
        <v>67</v>
      </c>
      <c r="D76" s="8">
        <v>41000</v>
      </c>
      <c r="E76" s="8">
        <v>0</v>
      </c>
      <c r="F76" s="8">
        <v>0</v>
      </c>
      <c r="G76" s="8">
        <v>41000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5" t="s">
        <v>49</v>
      </c>
      <c r="B77" s="5" t="s">
        <v>16</v>
      </c>
      <c r="C77" s="5" t="s">
        <v>68</v>
      </c>
      <c r="D77" s="6">
        <v>286000</v>
      </c>
      <c r="E77" s="6">
        <v>0</v>
      </c>
      <c r="F77" s="6">
        <v>0</v>
      </c>
      <c r="G77" s="6">
        <v>286000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7" t="s">
        <v>49</v>
      </c>
      <c r="B78" s="7" t="s">
        <v>16</v>
      </c>
      <c r="C78" s="7" t="s">
        <v>69</v>
      </c>
      <c r="D78" s="8">
        <v>7759584</v>
      </c>
      <c r="E78" s="8">
        <v>0</v>
      </c>
      <c r="F78" s="8">
        <v>0</v>
      </c>
      <c r="G78" s="8">
        <v>7759584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5" t="s">
        <v>49</v>
      </c>
      <c r="B79" s="5" t="s">
        <v>16</v>
      </c>
      <c r="C79" s="5" t="s">
        <v>70</v>
      </c>
      <c r="D79" s="6">
        <v>7575120</v>
      </c>
      <c r="E79" s="6">
        <v>0</v>
      </c>
      <c r="F79" s="6">
        <v>0</v>
      </c>
      <c r="G79" s="6">
        <v>7575120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7" t="s">
        <v>49</v>
      </c>
      <c r="B80" s="7" t="s">
        <v>16</v>
      </c>
      <c r="C80" s="7" t="s">
        <v>71</v>
      </c>
      <c r="D80" s="8">
        <v>38299440</v>
      </c>
      <c r="E80" s="8">
        <v>0</v>
      </c>
      <c r="F80" s="8">
        <v>0</v>
      </c>
      <c r="G80" s="8">
        <v>38299440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5" t="s">
        <v>49</v>
      </c>
      <c r="B81" s="5" t="s">
        <v>16</v>
      </c>
      <c r="C81" s="5" t="s">
        <v>72</v>
      </c>
      <c r="D81" s="6">
        <v>63000</v>
      </c>
      <c r="E81" s="6">
        <v>0</v>
      </c>
      <c r="F81" s="6">
        <v>0</v>
      </c>
      <c r="G81" s="6">
        <v>63000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7" t="s">
        <v>49</v>
      </c>
      <c r="B82" s="7" t="s">
        <v>16</v>
      </c>
      <c r="C82" s="7" t="s">
        <v>73</v>
      </c>
      <c r="D82" s="8">
        <v>2097000</v>
      </c>
      <c r="E82" s="8">
        <v>0</v>
      </c>
      <c r="F82" s="8">
        <v>0</v>
      </c>
      <c r="G82" s="8">
        <v>2097000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5" t="s">
        <v>49</v>
      </c>
      <c r="B83" s="5" t="s">
        <v>16</v>
      </c>
      <c r="C83" s="5" t="s">
        <v>74</v>
      </c>
      <c r="D83" s="6">
        <v>164500</v>
      </c>
      <c r="E83" s="6">
        <v>0</v>
      </c>
      <c r="F83" s="6">
        <v>0</v>
      </c>
      <c r="G83" s="6">
        <v>164500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7" t="s">
        <v>49</v>
      </c>
      <c r="B84" s="7" t="s">
        <v>16</v>
      </c>
      <c r="C84" s="7" t="s">
        <v>75</v>
      </c>
      <c r="D84" s="8">
        <v>72900</v>
      </c>
      <c r="E84" s="8">
        <v>0</v>
      </c>
      <c r="F84" s="8">
        <v>0</v>
      </c>
      <c r="G84" s="8">
        <v>72900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5" t="s">
        <v>49</v>
      </c>
      <c r="B85" s="5" t="s">
        <v>16</v>
      </c>
      <c r="C85" s="5" t="s">
        <v>76</v>
      </c>
      <c r="D85" s="6">
        <v>8124686</v>
      </c>
      <c r="E85" s="6">
        <v>0</v>
      </c>
      <c r="F85" s="6">
        <v>0</v>
      </c>
      <c r="G85" s="6">
        <v>8124686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7" t="s">
        <v>49</v>
      </c>
      <c r="B86" s="7" t="s">
        <v>16</v>
      </c>
      <c r="C86" s="7" t="s">
        <v>77</v>
      </c>
      <c r="D86" s="8">
        <v>1919</v>
      </c>
      <c r="E86" s="8">
        <v>0</v>
      </c>
      <c r="F86" s="8">
        <v>0</v>
      </c>
      <c r="G86" s="8">
        <v>1919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5" t="s">
        <v>49</v>
      </c>
      <c r="B87" s="5" t="s">
        <v>16</v>
      </c>
      <c r="C87" s="5" t="s">
        <v>78</v>
      </c>
      <c r="D87" s="6">
        <v>18925</v>
      </c>
      <c r="E87" s="6">
        <v>0</v>
      </c>
      <c r="F87" s="6">
        <v>0</v>
      </c>
      <c r="G87" s="6">
        <v>18925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7" t="s">
        <v>49</v>
      </c>
      <c r="B88" s="7" t="s">
        <v>16</v>
      </c>
      <c r="C88" s="7" t="s">
        <v>79</v>
      </c>
      <c r="D88" s="8">
        <v>18925</v>
      </c>
      <c r="E88" s="8">
        <v>0</v>
      </c>
      <c r="F88" s="8">
        <v>0</v>
      </c>
      <c r="G88" s="8">
        <v>18925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5" t="s">
        <v>49</v>
      </c>
      <c r="B89" s="5" t="s">
        <v>16</v>
      </c>
      <c r="C89" s="5" t="s">
        <v>80</v>
      </c>
      <c r="D89" s="6">
        <v>17000</v>
      </c>
      <c r="E89" s="6">
        <v>0</v>
      </c>
      <c r="F89" s="6">
        <v>0</v>
      </c>
      <c r="G89" s="6">
        <v>17000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7" t="s">
        <v>49</v>
      </c>
      <c r="B90" s="7" t="s">
        <v>16</v>
      </c>
      <c r="C90" s="7" t="s">
        <v>81</v>
      </c>
      <c r="D90" s="8">
        <v>21125</v>
      </c>
      <c r="E90" s="8">
        <v>0</v>
      </c>
      <c r="F90" s="8">
        <v>0</v>
      </c>
      <c r="G90" s="8">
        <v>21125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5" t="s">
        <v>49</v>
      </c>
      <c r="B91" s="5" t="s">
        <v>16</v>
      </c>
      <c r="C91" s="5" t="s">
        <v>82</v>
      </c>
      <c r="D91" s="6">
        <v>40225</v>
      </c>
      <c r="E91" s="6">
        <v>0</v>
      </c>
      <c r="F91" s="6">
        <v>0</v>
      </c>
      <c r="G91" s="6">
        <v>40225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7" t="s">
        <v>49</v>
      </c>
      <c r="B92" s="7" t="s">
        <v>16</v>
      </c>
      <c r="C92" s="7" t="s">
        <v>83</v>
      </c>
      <c r="D92" s="8">
        <v>46550</v>
      </c>
      <c r="E92" s="8">
        <v>0</v>
      </c>
      <c r="F92" s="8">
        <v>0</v>
      </c>
      <c r="G92" s="8">
        <v>46550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5" t="s">
        <v>49</v>
      </c>
      <c r="B93" s="5" t="s">
        <v>16</v>
      </c>
      <c r="C93" s="5" t="s">
        <v>84</v>
      </c>
      <c r="D93" s="6">
        <v>1166681</v>
      </c>
      <c r="E93" s="6">
        <v>0</v>
      </c>
      <c r="F93" s="6">
        <v>0</v>
      </c>
      <c r="G93" s="6">
        <v>1166681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7" t="s">
        <v>49</v>
      </c>
      <c r="B94" s="7" t="s">
        <v>16</v>
      </c>
      <c r="C94" s="7" t="s">
        <v>85</v>
      </c>
      <c r="D94" s="8">
        <v>23088237</v>
      </c>
      <c r="E94" s="8">
        <v>0</v>
      </c>
      <c r="F94" s="8">
        <v>0</v>
      </c>
      <c r="G94" s="8">
        <v>23088237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5" t="s">
        <v>86</v>
      </c>
      <c r="B95" s="5" t="s">
        <v>16</v>
      </c>
      <c r="C95" s="5" t="s">
        <v>50</v>
      </c>
      <c r="D95" s="6">
        <v>2029828</v>
      </c>
      <c r="E95" s="6">
        <v>0</v>
      </c>
      <c r="F95" s="6">
        <v>0</v>
      </c>
      <c r="G95" s="6">
        <v>2029828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7" t="s">
        <v>86</v>
      </c>
      <c r="B96" s="7" t="s">
        <v>16</v>
      </c>
      <c r="C96" s="7" t="s">
        <v>51</v>
      </c>
      <c r="D96" s="8">
        <v>1690912</v>
      </c>
      <c r="E96" s="8">
        <v>0</v>
      </c>
      <c r="F96" s="8">
        <v>0</v>
      </c>
      <c r="G96" s="8">
        <v>1690912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5" t="s">
        <v>86</v>
      </c>
      <c r="B97" s="5" t="s">
        <v>16</v>
      </c>
      <c r="C97" s="5" t="s">
        <v>52</v>
      </c>
      <c r="D97" s="6">
        <v>6980360</v>
      </c>
      <c r="E97" s="6">
        <v>0</v>
      </c>
      <c r="F97" s="6">
        <v>0</v>
      </c>
      <c r="G97" s="6">
        <v>6980360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7" t="s">
        <v>86</v>
      </c>
      <c r="B98" s="7" t="s">
        <v>16</v>
      </c>
      <c r="C98" s="7" t="s">
        <v>53</v>
      </c>
      <c r="D98" s="8">
        <v>300</v>
      </c>
      <c r="E98" s="8">
        <v>0</v>
      </c>
      <c r="F98" s="8">
        <v>0</v>
      </c>
      <c r="G98" s="8">
        <v>300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5" t="s">
        <v>86</v>
      </c>
      <c r="B99" s="5" t="s">
        <v>16</v>
      </c>
      <c r="C99" s="5" t="s">
        <v>54</v>
      </c>
      <c r="D99" s="6">
        <v>100934</v>
      </c>
      <c r="E99" s="6">
        <v>0</v>
      </c>
      <c r="F99" s="6">
        <v>0</v>
      </c>
      <c r="G99" s="6">
        <v>100934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7" t="s">
        <v>86</v>
      </c>
      <c r="B100" s="7" t="s">
        <v>16</v>
      </c>
      <c r="C100" s="7" t="s">
        <v>55</v>
      </c>
      <c r="D100" s="8">
        <v>100935</v>
      </c>
      <c r="E100" s="8">
        <v>0</v>
      </c>
      <c r="F100" s="8">
        <v>0</v>
      </c>
      <c r="G100" s="8">
        <v>100935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5" t="s">
        <v>86</v>
      </c>
      <c r="B101" s="5" t="s">
        <v>16</v>
      </c>
      <c r="C101" s="5" t="s">
        <v>57</v>
      </c>
      <c r="D101" s="6">
        <v>4329600</v>
      </c>
      <c r="E101" s="6">
        <v>0</v>
      </c>
      <c r="F101" s="6">
        <v>0</v>
      </c>
      <c r="G101" s="6">
        <v>4329600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7" t="s">
        <v>86</v>
      </c>
      <c r="B102" s="7" t="s">
        <v>16</v>
      </c>
      <c r="C102" s="7" t="s">
        <v>58</v>
      </c>
      <c r="D102" s="8">
        <v>1141200</v>
      </c>
      <c r="E102" s="8">
        <v>0</v>
      </c>
      <c r="F102" s="8">
        <v>0</v>
      </c>
      <c r="G102" s="8">
        <v>1141200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5" t="s">
        <v>86</v>
      </c>
      <c r="B103" s="5" t="s">
        <v>16</v>
      </c>
      <c r="C103" s="5" t="s">
        <v>87</v>
      </c>
      <c r="D103" s="6">
        <v>120000</v>
      </c>
      <c r="E103" s="6">
        <v>0</v>
      </c>
      <c r="F103" s="6">
        <v>0</v>
      </c>
      <c r="G103" s="6">
        <v>120000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7" t="s">
        <v>86</v>
      </c>
      <c r="B104" s="7" t="s">
        <v>16</v>
      </c>
      <c r="C104" s="7" t="s">
        <v>60</v>
      </c>
      <c r="D104" s="8">
        <v>74906</v>
      </c>
      <c r="E104" s="8">
        <v>0</v>
      </c>
      <c r="F104" s="8">
        <v>0</v>
      </c>
      <c r="G104" s="8">
        <v>74906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5" t="s">
        <v>86</v>
      </c>
      <c r="B105" s="5" t="s">
        <v>16</v>
      </c>
      <c r="C105" s="5" t="s">
        <v>61</v>
      </c>
      <c r="D105" s="6">
        <v>200000</v>
      </c>
      <c r="E105" s="6">
        <v>0</v>
      </c>
      <c r="F105" s="6">
        <v>0</v>
      </c>
      <c r="G105" s="6">
        <v>200000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7" t="s">
        <v>86</v>
      </c>
      <c r="B106" s="7" t="s">
        <v>16</v>
      </c>
      <c r="C106" s="7" t="s">
        <v>63</v>
      </c>
      <c r="D106" s="8">
        <v>134187</v>
      </c>
      <c r="E106" s="8">
        <v>0</v>
      </c>
      <c r="F106" s="8">
        <v>0</v>
      </c>
      <c r="G106" s="8">
        <v>134187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5" t="s">
        <v>86</v>
      </c>
      <c r="B107" s="5" t="s">
        <v>16</v>
      </c>
      <c r="C107" s="5" t="s">
        <v>64</v>
      </c>
      <c r="D107" s="6">
        <v>3000</v>
      </c>
      <c r="E107" s="6">
        <v>0</v>
      </c>
      <c r="F107" s="6">
        <v>0</v>
      </c>
      <c r="G107" s="6">
        <v>3000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7" t="s">
        <v>86</v>
      </c>
      <c r="B108" s="7" t="s">
        <v>16</v>
      </c>
      <c r="C108" s="7" t="s">
        <v>65</v>
      </c>
      <c r="D108" s="8">
        <v>30000</v>
      </c>
      <c r="E108" s="8">
        <v>0</v>
      </c>
      <c r="F108" s="8">
        <v>0</v>
      </c>
      <c r="G108" s="8">
        <v>30000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5" t="s">
        <v>86</v>
      </c>
      <c r="B109" s="5" t="s">
        <v>16</v>
      </c>
      <c r="C109" s="5" t="s">
        <v>66</v>
      </c>
      <c r="D109" s="6">
        <v>80000</v>
      </c>
      <c r="E109" s="6">
        <v>0</v>
      </c>
      <c r="F109" s="6">
        <v>0</v>
      </c>
      <c r="G109" s="6">
        <v>80000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7" t="s">
        <v>86</v>
      </c>
      <c r="B110" s="7" t="s">
        <v>16</v>
      </c>
      <c r="C110" s="7" t="s">
        <v>67</v>
      </c>
      <c r="D110" s="8">
        <v>49000</v>
      </c>
      <c r="E110" s="8">
        <v>0</v>
      </c>
      <c r="F110" s="8">
        <v>0</v>
      </c>
      <c r="G110" s="8">
        <v>49000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5" t="s">
        <v>86</v>
      </c>
      <c r="B111" s="5" t="s">
        <v>16</v>
      </c>
      <c r="C111" s="5" t="s">
        <v>68</v>
      </c>
      <c r="D111" s="6">
        <v>5300</v>
      </c>
      <c r="E111" s="6">
        <v>0</v>
      </c>
      <c r="F111" s="6">
        <v>0</v>
      </c>
      <c r="G111" s="6">
        <v>5300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7" t="s">
        <v>86</v>
      </c>
      <c r="B112" s="7" t="s">
        <v>16</v>
      </c>
      <c r="C112" s="7" t="s">
        <v>69</v>
      </c>
      <c r="D112" s="8">
        <v>880416</v>
      </c>
      <c r="E112" s="8">
        <v>0</v>
      </c>
      <c r="F112" s="8">
        <v>0</v>
      </c>
      <c r="G112" s="8">
        <v>880416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5" t="s">
        <v>86</v>
      </c>
      <c r="B113" s="5" t="s">
        <v>16</v>
      </c>
      <c r="C113" s="5" t="s">
        <v>70</v>
      </c>
      <c r="D113" s="6">
        <v>5024880</v>
      </c>
      <c r="E113" s="6">
        <v>0</v>
      </c>
      <c r="F113" s="6">
        <v>0</v>
      </c>
      <c r="G113" s="6">
        <v>5024880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7" t="s">
        <v>86</v>
      </c>
      <c r="B114" s="7" t="s">
        <v>16</v>
      </c>
      <c r="C114" s="7" t="s">
        <v>71</v>
      </c>
      <c r="D114" s="8">
        <v>7300560</v>
      </c>
      <c r="E114" s="8">
        <v>0</v>
      </c>
      <c r="F114" s="8">
        <v>0</v>
      </c>
      <c r="G114" s="8">
        <v>7300560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5" t="s">
        <v>86</v>
      </c>
      <c r="B115" s="5" t="s">
        <v>16</v>
      </c>
      <c r="C115" s="5" t="s">
        <v>88</v>
      </c>
      <c r="D115" s="6">
        <v>420000</v>
      </c>
      <c r="E115" s="6">
        <v>0</v>
      </c>
      <c r="F115" s="6">
        <v>0</v>
      </c>
      <c r="G115" s="6">
        <v>420000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7" t="s">
        <v>86</v>
      </c>
      <c r="B116" s="7" t="s">
        <v>16</v>
      </c>
      <c r="C116" s="7" t="s">
        <v>89</v>
      </c>
      <c r="D116" s="8">
        <v>30000</v>
      </c>
      <c r="E116" s="8">
        <v>0</v>
      </c>
      <c r="F116" s="8">
        <v>0</v>
      </c>
      <c r="G116" s="8">
        <v>30000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5" t="s">
        <v>86</v>
      </c>
      <c r="B117" s="5" t="s">
        <v>16</v>
      </c>
      <c r="C117" s="5" t="s">
        <v>90</v>
      </c>
      <c r="D117" s="6">
        <v>80000</v>
      </c>
      <c r="E117" s="6">
        <v>0</v>
      </c>
      <c r="F117" s="6">
        <v>0</v>
      </c>
      <c r="G117" s="6">
        <v>80000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7" t="s">
        <v>86</v>
      </c>
      <c r="B118" s="7" t="s">
        <v>16</v>
      </c>
      <c r="C118" s="7" t="s">
        <v>72</v>
      </c>
      <c r="D118" s="8">
        <v>51000</v>
      </c>
      <c r="E118" s="8">
        <v>0</v>
      </c>
      <c r="F118" s="8">
        <v>0</v>
      </c>
      <c r="G118" s="8">
        <v>51000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5" t="s">
        <v>86</v>
      </c>
      <c r="B119" s="5" t="s">
        <v>16</v>
      </c>
      <c r="C119" s="5" t="s">
        <v>73</v>
      </c>
      <c r="D119" s="6">
        <v>566000</v>
      </c>
      <c r="E119" s="6">
        <v>0</v>
      </c>
      <c r="F119" s="6">
        <v>0</v>
      </c>
      <c r="G119" s="6">
        <v>566000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7" t="s">
        <v>86</v>
      </c>
      <c r="B120" s="7" t="s">
        <v>16</v>
      </c>
      <c r="C120" s="7" t="s">
        <v>74</v>
      </c>
      <c r="D120" s="8">
        <v>90500</v>
      </c>
      <c r="E120" s="8">
        <v>0</v>
      </c>
      <c r="F120" s="8">
        <v>0</v>
      </c>
      <c r="G120" s="8">
        <v>90500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5" t="s">
        <v>86</v>
      </c>
      <c r="B121" s="5" t="s">
        <v>16</v>
      </c>
      <c r="C121" s="5" t="s">
        <v>76</v>
      </c>
      <c r="D121" s="6">
        <v>1665094</v>
      </c>
      <c r="E121" s="6">
        <v>0</v>
      </c>
      <c r="F121" s="6">
        <v>0</v>
      </c>
      <c r="G121" s="6">
        <v>1665094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7" t="s">
        <v>86</v>
      </c>
      <c r="B122" s="7" t="s">
        <v>16</v>
      </c>
      <c r="C122" s="7" t="s">
        <v>77</v>
      </c>
      <c r="D122" s="8">
        <v>1919</v>
      </c>
      <c r="E122" s="8">
        <v>0</v>
      </c>
      <c r="F122" s="8">
        <v>0</v>
      </c>
      <c r="G122" s="8">
        <v>1919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5" t="s">
        <v>86</v>
      </c>
      <c r="B123" s="5" t="s">
        <v>16</v>
      </c>
      <c r="C123" s="5" t="s">
        <v>78</v>
      </c>
      <c r="D123" s="6">
        <v>18925</v>
      </c>
      <c r="E123" s="6">
        <v>0</v>
      </c>
      <c r="F123" s="6">
        <v>0</v>
      </c>
      <c r="G123" s="6">
        <v>18925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7" t="s">
        <v>86</v>
      </c>
      <c r="B124" s="7" t="s">
        <v>16</v>
      </c>
      <c r="C124" s="7" t="s">
        <v>79</v>
      </c>
      <c r="D124" s="8">
        <v>18925</v>
      </c>
      <c r="E124" s="8">
        <v>0</v>
      </c>
      <c r="F124" s="8">
        <v>0</v>
      </c>
      <c r="G124" s="8">
        <v>18925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5" t="s">
        <v>86</v>
      </c>
      <c r="B125" s="5" t="s">
        <v>16</v>
      </c>
      <c r="C125" s="5" t="s">
        <v>80</v>
      </c>
      <c r="D125" s="6">
        <v>17000</v>
      </c>
      <c r="E125" s="6">
        <v>0</v>
      </c>
      <c r="F125" s="6">
        <v>0</v>
      </c>
      <c r="G125" s="6">
        <v>17000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7" t="s">
        <v>86</v>
      </c>
      <c r="B126" s="7" t="s">
        <v>16</v>
      </c>
      <c r="C126" s="7" t="s">
        <v>81</v>
      </c>
      <c r="D126" s="8">
        <v>28125</v>
      </c>
      <c r="E126" s="8">
        <v>0</v>
      </c>
      <c r="F126" s="8">
        <v>0</v>
      </c>
      <c r="G126" s="8">
        <v>28125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5" t="s">
        <v>86</v>
      </c>
      <c r="B127" s="5" t="s">
        <v>16</v>
      </c>
      <c r="C127" s="5" t="s">
        <v>82</v>
      </c>
      <c r="D127" s="6">
        <v>40225</v>
      </c>
      <c r="E127" s="6">
        <v>0</v>
      </c>
      <c r="F127" s="6">
        <v>0</v>
      </c>
      <c r="G127" s="6">
        <v>40225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7" t="s">
        <v>86</v>
      </c>
      <c r="B128" s="7" t="s">
        <v>16</v>
      </c>
      <c r="C128" s="7" t="s">
        <v>83</v>
      </c>
      <c r="D128" s="8">
        <v>46550</v>
      </c>
      <c r="E128" s="8">
        <v>0</v>
      </c>
      <c r="F128" s="8">
        <v>0</v>
      </c>
      <c r="G128" s="8">
        <v>46550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5" t="s">
        <v>86</v>
      </c>
      <c r="B129" s="5" t="s">
        <v>16</v>
      </c>
      <c r="C129" s="5" t="s">
        <v>85</v>
      </c>
      <c r="D129" s="6">
        <v>2500000</v>
      </c>
      <c r="E129" s="6">
        <v>0</v>
      </c>
      <c r="F129" s="6">
        <v>0</v>
      </c>
      <c r="G129" s="6">
        <v>2500000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7" t="s">
        <v>91</v>
      </c>
      <c r="B130" s="7" t="s">
        <v>16</v>
      </c>
      <c r="C130" s="7" t="s">
        <v>29</v>
      </c>
      <c r="D130" s="8">
        <v>1000</v>
      </c>
      <c r="E130" s="8">
        <v>0</v>
      </c>
      <c r="F130" s="8">
        <v>0</v>
      </c>
      <c r="G130" s="8">
        <v>1000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1" t="s">
        <v>2</v>
      </c>
      <c r="B131" s="11"/>
      <c r="C131" s="11"/>
      <c r="D131" s="11" t="s">
        <v>2</v>
      </c>
      <c r="E131" s="11" t="s">
        <v>2</v>
      </c>
      <c r="F131" s="12" t="s">
        <v>92</v>
      </c>
      <c r="G131" s="13">
        <v>1268411681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80" t="s">
        <v>93</v>
      </c>
      <c r="B132" s="78"/>
      <c r="C132" s="78"/>
      <c r="D132" s="78"/>
      <c r="E132" s="78"/>
      <c r="F132" s="79"/>
      <c r="G132" s="11" t="s">
        <v>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81" t="s">
        <v>94</v>
      </c>
      <c r="B133" s="78"/>
      <c r="C133" s="78"/>
      <c r="D133" s="78"/>
      <c r="E133" s="78"/>
      <c r="F133" s="78"/>
      <c r="G133" s="79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82" t="s">
        <v>95</v>
      </c>
      <c r="E134" s="79"/>
      <c r="F134" s="14" t="s">
        <v>93</v>
      </c>
      <c r="G134" s="11" t="s">
        <v>2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 t="s">
        <v>96</v>
      </c>
      <c r="C137" s="1"/>
      <c r="D137" s="1"/>
      <c r="E137" s="1"/>
      <c r="F137" s="1"/>
      <c r="G137" s="15">
        <f>G131-G138</f>
        <v>1247716431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 t="s">
        <v>97</v>
      </c>
      <c r="C138" s="1"/>
      <c r="D138" s="1"/>
      <c r="E138" s="1"/>
      <c r="F138" s="1"/>
      <c r="G138" s="15">
        <f>G55+G56+G57+G58</f>
        <v>20695250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94"/>
      <c r="B140" s="95" t="s">
        <v>0</v>
      </c>
      <c r="C140" s="94"/>
      <c r="D140" s="94"/>
      <c r="E140" s="4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94"/>
      <c r="B141" s="96" t="s">
        <v>1</v>
      </c>
      <c r="C141" s="94"/>
      <c r="D141" s="94"/>
      <c r="E141" s="4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94"/>
      <c r="B142" s="97" t="s">
        <v>2</v>
      </c>
      <c r="C142" s="94"/>
      <c r="D142" s="94"/>
      <c r="E142" s="4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98" t="s">
        <v>3</v>
      </c>
      <c r="B143" s="98"/>
      <c r="C143" s="98"/>
      <c r="D143" s="98"/>
      <c r="E143" s="9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48" t="s">
        <v>4</v>
      </c>
      <c r="B144" s="93" t="s">
        <v>5</v>
      </c>
      <c r="C144" s="93"/>
      <c r="D144" s="93"/>
      <c r="E144" s="9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48" t="s">
        <v>6</v>
      </c>
      <c r="B145" s="93" t="s">
        <v>181</v>
      </c>
      <c r="C145" s="93"/>
      <c r="D145" s="93"/>
      <c r="E145" s="9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48" t="s">
        <v>8</v>
      </c>
      <c r="B146" s="93" t="s">
        <v>162</v>
      </c>
      <c r="C146" s="93"/>
      <c r="D146" s="93"/>
      <c r="E146" s="9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2.5">
      <c r="A147" s="49" t="s">
        <v>10</v>
      </c>
      <c r="B147" s="50" t="s">
        <v>11</v>
      </c>
      <c r="C147" s="50" t="s">
        <v>12</v>
      </c>
      <c r="D147" s="50" t="s">
        <v>13</v>
      </c>
      <c r="E147" s="50" t="s">
        <v>14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8.5" customHeight="1">
      <c r="A148" s="37" t="s">
        <v>182</v>
      </c>
      <c r="B148" s="51">
        <v>10000000</v>
      </c>
      <c r="C148" s="51">
        <v>0</v>
      </c>
      <c r="D148" s="51">
        <v>0</v>
      </c>
      <c r="E148" s="51">
        <v>10000000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2.5">
      <c r="A149" s="52" t="s">
        <v>183</v>
      </c>
      <c r="B149" s="53">
        <v>11000000</v>
      </c>
      <c r="C149" s="53">
        <v>0</v>
      </c>
      <c r="D149" s="53">
        <v>0</v>
      </c>
      <c r="E149" s="53">
        <v>11000000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2.5">
      <c r="A150" s="37" t="s">
        <v>184</v>
      </c>
      <c r="B150" s="51">
        <v>9833228.3499999996</v>
      </c>
      <c r="C150" s="51">
        <v>0</v>
      </c>
      <c r="D150" s="51">
        <v>0</v>
      </c>
      <c r="E150" s="51">
        <v>9833228.3499999996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2.5">
      <c r="A151" s="52" t="s">
        <v>185</v>
      </c>
      <c r="B151" s="53">
        <v>11000000</v>
      </c>
      <c r="C151" s="53">
        <v>0</v>
      </c>
      <c r="D151" s="53">
        <v>0</v>
      </c>
      <c r="E151" s="53">
        <v>11000000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2.5">
      <c r="A152" s="37" t="s">
        <v>186</v>
      </c>
      <c r="B152" s="51">
        <v>12249000</v>
      </c>
      <c r="C152" s="51">
        <v>0</v>
      </c>
      <c r="D152" s="51">
        <v>0</v>
      </c>
      <c r="E152" s="51">
        <v>12249000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54" t="s">
        <v>2</v>
      </c>
      <c r="B153" s="54" t="s">
        <v>2</v>
      </c>
      <c r="C153" s="54" t="s">
        <v>2</v>
      </c>
      <c r="D153" s="55" t="s">
        <v>92</v>
      </c>
      <c r="E153" s="56">
        <v>54082228.350000001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5">
        <f>G137+E153</f>
        <v>1301798659.3499999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8:G134"/>
  <mergeCells count="19">
    <mergeCell ref="B144:E144"/>
    <mergeCell ref="B145:E145"/>
    <mergeCell ref="B146:E146"/>
    <mergeCell ref="A140:A142"/>
    <mergeCell ref="B140:D140"/>
    <mergeCell ref="B141:D141"/>
    <mergeCell ref="B142:D142"/>
    <mergeCell ref="A143:E143"/>
    <mergeCell ref="D3:F3"/>
    <mergeCell ref="A132:F132"/>
    <mergeCell ref="A133:G133"/>
    <mergeCell ref="D134:E134"/>
    <mergeCell ref="A1:A3"/>
    <mergeCell ref="D1:F1"/>
    <mergeCell ref="D2:F2"/>
    <mergeCell ref="A4:G4"/>
    <mergeCell ref="D5:G5"/>
    <mergeCell ref="D6:G6"/>
    <mergeCell ref="D7:G7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0"/>
  <sheetViews>
    <sheetView workbookViewId="0">
      <selection activeCell="C39" sqref="C39"/>
    </sheetView>
  </sheetViews>
  <sheetFormatPr defaultColWidth="14.42578125" defaultRowHeight="15" customHeight="1"/>
  <cols>
    <col min="1" max="2" width="40" customWidth="1"/>
    <col min="3" max="4" width="42.7109375" customWidth="1"/>
    <col min="5" max="5" width="11.7109375" bestFit="1" customWidth="1"/>
    <col min="6" max="6" width="3.5703125" bestFit="1" customWidth="1"/>
    <col min="7" max="7" width="13.140625" bestFit="1" customWidth="1"/>
    <col min="8" max="8" width="3" customWidth="1"/>
    <col min="9" max="9" width="14" customWidth="1"/>
    <col min="10" max="10" width="90" bestFit="1" customWidth="1"/>
    <col min="11" max="24" width="9.140625" customWidth="1"/>
  </cols>
  <sheetData>
    <row r="1" spans="1:24">
      <c r="A1" s="100"/>
      <c r="B1" s="101" t="s">
        <v>0</v>
      </c>
      <c r="C1" s="102"/>
      <c r="D1" s="102"/>
      <c r="E1" s="102"/>
      <c r="F1" s="102"/>
      <c r="G1" s="102"/>
      <c r="H1" s="102"/>
      <c r="I1" s="102"/>
      <c r="J1" s="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>
      <c r="A2" s="84"/>
      <c r="B2" s="103" t="s">
        <v>98</v>
      </c>
      <c r="C2" s="102"/>
      <c r="D2" s="102"/>
      <c r="E2" s="102"/>
      <c r="F2" s="102"/>
      <c r="G2" s="102"/>
      <c r="H2" s="102"/>
      <c r="I2" s="102"/>
      <c r="J2" s="1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84"/>
      <c r="B3" s="104"/>
      <c r="C3" s="84"/>
      <c r="D3" s="84"/>
      <c r="E3" s="84"/>
      <c r="F3" s="84"/>
      <c r="G3" s="84"/>
      <c r="H3" s="84"/>
      <c r="I3" s="84"/>
      <c r="J3" s="1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105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110" t="s">
        <v>4</v>
      </c>
      <c r="B5" s="112"/>
      <c r="C5" s="113" t="s">
        <v>5</v>
      </c>
      <c r="D5" s="111"/>
      <c r="E5" s="111"/>
      <c r="F5" s="111"/>
      <c r="G5" s="111"/>
      <c r="H5" s="111"/>
      <c r="I5" s="111"/>
      <c r="J5" s="1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110" t="s">
        <v>6</v>
      </c>
      <c r="B6" s="112"/>
      <c r="C6" s="113" t="s">
        <v>99</v>
      </c>
      <c r="D6" s="111"/>
      <c r="E6" s="111"/>
      <c r="F6" s="111"/>
      <c r="G6" s="111"/>
      <c r="H6" s="111"/>
      <c r="I6" s="111"/>
      <c r="J6" s="1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110" t="s">
        <v>10</v>
      </c>
      <c r="B7" s="112"/>
      <c r="C7" s="113">
        <v>4429</v>
      </c>
      <c r="D7" s="111"/>
      <c r="E7" s="111"/>
      <c r="F7" s="111"/>
      <c r="G7" s="111"/>
      <c r="H7" s="111"/>
      <c r="I7" s="111"/>
      <c r="J7" s="11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107" t="s">
        <v>100</v>
      </c>
      <c r="B8" s="108"/>
      <c r="C8" s="109" t="s">
        <v>211</v>
      </c>
      <c r="D8" s="102"/>
      <c r="E8" s="102"/>
      <c r="F8" s="102"/>
      <c r="G8" s="102"/>
      <c r="H8" s="102"/>
      <c r="I8" s="102"/>
      <c r="J8" s="10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19" t="s">
        <v>101</v>
      </c>
      <c r="B9" s="19" t="s">
        <v>102</v>
      </c>
      <c r="C9" s="19" t="s">
        <v>103</v>
      </c>
      <c r="D9" s="19" t="s">
        <v>104</v>
      </c>
      <c r="E9" s="19" t="s">
        <v>105</v>
      </c>
      <c r="F9" s="19" t="s">
        <v>106</v>
      </c>
      <c r="G9" s="19" t="s">
        <v>107</v>
      </c>
      <c r="H9" s="19" t="s">
        <v>108</v>
      </c>
      <c r="I9" s="19" t="s">
        <v>109</v>
      </c>
      <c r="J9" s="19" t="s">
        <v>110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110"/>
      <c r="B10" s="111"/>
      <c r="C10" s="111"/>
      <c r="D10" s="18" t="s">
        <v>111</v>
      </c>
      <c r="E10" s="110">
        <v>0</v>
      </c>
      <c r="F10" s="111"/>
      <c r="G10" s="111"/>
      <c r="H10" s="111"/>
      <c r="I10" s="111"/>
      <c r="J10" s="1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20">
        <v>45309</v>
      </c>
      <c r="B11" s="21" t="s">
        <v>112</v>
      </c>
      <c r="C11" s="21" t="s">
        <v>113</v>
      </c>
      <c r="D11" s="21">
        <v>140000</v>
      </c>
      <c r="E11" s="22">
        <v>103976369.25</v>
      </c>
      <c r="F11" s="21" t="s">
        <v>114</v>
      </c>
      <c r="G11" s="22">
        <v>103976369.25</v>
      </c>
      <c r="H11" s="21" t="s">
        <v>114</v>
      </c>
      <c r="I11" s="22" t="s">
        <v>115</v>
      </c>
      <c r="J11" s="21" t="s">
        <v>116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40">
        <v>45341</v>
      </c>
      <c r="B12" s="41" t="s">
        <v>117</v>
      </c>
      <c r="C12" s="41" t="s">
        <v>113</v>
      </c>
      <c r="D12" s="41">
        <v>140000</v>
      </c>
      <c r="E12" s="42">
        <v>103976369.25</v>
      </c>
      <c r="F12" s="41" t="s">
        <v>114</v>
      </c>
      <c r="G12" s="42">
        <v>207952738.5</v>
      </c>
      <c r="H12" s="41" t="s">
        <v>114</v>
      </c>
      <c r="I12" s="42" t="s">
        <v>115</v>
      </c>
      <c r="J12" s="41" t="s">
        <v>118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40">
        <v>45370</v>
      </c>
      <c r="B13" s="41" t="s">
        <v>119</v>
      </c>
      <c r="C13" s="41" t="s">
        <v>113</v>
      </c>
      <c r="D13" s="41">
        <v>140000</v>
      </c>
      <c r="E13" s="42">
        <v>103976369.25</v>
      </c>
      <c r="F13" s="41" t="s">
        <v>114</v>
      </c>
      <c r="G13" s="42">
        <v>311929107.75</v>
      </c>
      <c r="H13" s="41" t="s">
        <v>114</v>
      </c>
      <c r="I13" s="42" t="s">
        <v>115</v>
      </c>
      <c r="J13" s="41" t="s">
        <v>120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40">
        <v>45400</v>
      </c>
      <c r="B14" s="41" t="s">
        <v>121</v>
      </c>
      <c r="C14" s="41" t="s">
        <v>113</v>
      </c>
      <c r="D14" s="41">
        <v>140000</v>
      </c>
      <c r="E14" s="42">
        <v>103976369.25</v>
      </c>
      <c r="F14" s="41" t="s">
        <v>114</v>
      </c>
      <c r="G14" s="42">
        <v>415905477</v>
      </c>
      <c r="H14" s="41" t="s">
        <v>114</v>
      </c>
      <c r="I14" s="42" t="s">
        <v>115</v>
      </c>
      <c r="J14" s="41" t="s">
        <v>122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40">
        <v>45429</v>
      </c>
      <c r="B15" s="41" t="s">
        <v>123</v>
      </c>
      <c r="C15" s="41" t="s">
        <v>113</v>
      </c>
      <c r="D15" s="41">
        <v>140000</v>
      </c>
      <c r="E15" s="42">
        <v>103976369.25</v>
      </c>
      <c r="F15" s="41" t="s">
        <v>114</v>
      </c>
      <c r="G15" s="42">
        <v>519881846.25</v>
      </c>
      <c r="H15" s="41" t="s">
        <v>114</v>
      </c>
      <c r="I15" s="42" t="s">
        <v>115</v>
      </c>
      <c r="J15" s="41" t="s">
        <v>124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40">
        <v>45462</v>
      </c>
      <c r="B16" s="41" t="s">
        <v>125</v>
      </c>
      <c r="C16" s="41" t="s">
        <v>113</v>
      </c>
      <c r="D16" s="41">
        <v>140000</v>
      </c>
      <c r="E16" s="42">
        <v>103976369.25</v>
      </c>
      <c r="F16" s="41" t="s">
        <v>114</v>
      </c>
      <c r="G16" s="42">
        <v>623858215.5</v>
      </c>
      <c r="H16" s="41" t="s">
        <v>114</v>
      </c>
      <c r="I16" s="42" t="s">
        <v>115</v>
      </c>
      <c r="J16" s="41" t="s">
        <v>126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32" customFormat="1">
      <c r="A17" s="63" t="s">
        <v>169</v>
      </c>
      <c r="B17" s="63" t="s">
        <v>170</v>
      </c>
      <c r="C17" s="64" t="s">
        <v>113</v>
      </c>
      <c r="D17" s="41">
        <v>14000</v>
      </c>
      <c r="E17" s="65">
        <v>103976369.25</v>
      </c>
      <c r="F17" s="63" t="s">
        <v>114</v>
      </c>
      <c r="G17" s="65">
        <v>727834584.75</v>
      </c>
      <c r="H17" s="63" t="s">
        <v>114</v>
      </c>
      <c r="I17" s="63" t="s">
        <v>115</v>
      </c>
      <c r="J17" s="63" t="s">
        <v>172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36" customFormat="1" ht="22.5">
      <c r="A18" s="63" t="s">
        <v>187</v>
      </c>
      <c r="B18" s="63" t="s">
        <v>188</v>
      </c>
      <c r="C18" s="64" t="s">
        <v>113</v>
      </c>
      <c r="D18" s="64" t="s">
        <v>171</v>
      </c>
      <c r="E18" s="65">
        <v>103976369.25</v>
      </c>
      <c r="F18" s="63" t="s">
        <v>114</v>
      </c>
      <c r="G18" s="65">
        <v>831810954</v>
      </c>
      <c r="H18" s="63" t="s">
        <v>114</v>
      </c>
      <c r="I18" s="63" t="s">
        <v>115</v>
      </c>
      <c r="J18" s="63" t="s">
        <v>189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s="36" customFormat="1" ht="22.5">
      <c r="A19" s="63" t="s">
        <v>190</v>
      </c>
      <c r="B19" s="63" t="s">
        <v>191</v>
      </c>
      <c r="C19" s="64" t="s">
        <v>113</v>
      </c>
      <c r="D19" s="64" t="s">
        <v>171</v>
      </c>
      <c r="E19" s="65">
        <v>54082228.350000001</v>
      </c>
      <c r="F19" s="63" t="s">
        <v>114</v>
      </c>
      <c r="G19" s="65">
        <v>885893182.35000002</v>
      </c>
      <c r="H19" s="63" t="s">
        <v>114</v>
      </c>
      <c r="I19" s="63" t="s">
        <v>115</v>
      </c>
      <c r="J19" s="63" t="s">
        <v>192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s="46" customFormat="1">
      <c r="A20" s="75">
        <v>45554</v>
      </c>
      <c r="B20" s="63" t="s">
        <v>197</v>
      </c>
      <c r="C20" s="64" t="s">
        <v>113</v>
      </c>
      <c r="D20" s="63">
        <v>140000</v>
      </c>
      <c r="E20" s="65">
        <v>103976369.25</v>
      </c>
      <c r="F20" s="63" t="s">
        <v>114</v>
      </c>
      <c r="G20" s="65">
        <f>G19+E20</f>
        <v>989869551.60000002</v>
      </c>
      <c r="H20" s="63" t="s">
        <v>114</v>
      </c>
      <c r="I20" s="63" t="s">
        <v>115</v>
      </c>
      <c r="J20" s="66" t="s">
        <v>198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s="62" customFormat="1">
      <c r="A21" s="75">
        <v>45582</v>
      </c>
      <c r="B21" s="63" t="s">
        <v>201</v>
      </c>
      <c r="C21" s="64" t="s">
        <v>113</v>
      </c>
      <c r="D21" s="63">
        <v>140000</v>
      </c>
      <c r="E21" s="65">
        <v>103976369.25</v>
      </c>
      <c r="F21" s="63" t="s">
        <v>114</v>
      </c>
      <c r="G21" s="65">
        <f>G20+E21</f>
        <v>1093845920.8499999</v>
      </c>
      <c r="H21" s="63" t="s">
        <v>114</v>
      </c>
      <c r="I21" s="63" t="s">
        <v>115</v>
      </c>
      <c r="J21" s="66" t="s">
        <v>202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1:24" s="68" customFormat="1">
      <c r="A22" s="75">
        <v>45614</v>
      </c>
      <c r="B22" s="63" t="s">
        <v>206</v>
      </c>
      <c r="C22" s="64" t="s">
        <v>113</v>
      </c>
      <c r="D22" s="63">
        <v>140000</v>
      </c>
      <c r="E22" s="65">
        <v>103976369.25</v>
      </c>
      <c r="F22" s="63" t="s">
        <v>207</v>
      </c>
      <c r="G22" s="65">
        <f>G21+E22</f>
        <v>1197822290.0999999</v>
      </c>
      <c r="H22" s="63" t="s">
        <v>114</v>
      </c>
      <c r="I22" s="63" t="s">
        <v>115</v>
      </c>
      <c r="J22" s="66" t="s">
        <v>208</v>
      </c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</row>
    <row r="23" spans="1:24" s="70" customFormat="1">
      <c r="A23" s="75">
        <v>45644</v>
      </c>
      <c r="B23" s="63" t="s">
        <v>212</v>
      </c>
      <c r="C23" s="64" t="s">
        <v>113</v>
      </c>
      <c r="D23" s="63">
        <v>140000</v>
      </c>
      <c r="E23" s="65">
        <v>103976369.25</v>
      </c>
      <c r="F23" s="63" t="s">
        <v>207</v>
      </c>
      <c r="G23" s="65">
        <f>G22+E23</f>
        <v>1301798659.3499999</v>
      </c>
      <c r="H23" s="63" t="s">
        <v>114</v>
      </c>
      <c r="I23" s="63" t="s">
        <v>115</v>
      </c>
      <c r="J23" s="66" t="s">
        <v>213</v>
      </c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spans="1:24" s="36" customFormat="1">
      <c r="A24" s="37"/>
      <c r="B24" s="37"/>
      <c r="C24" s="39"/>
      <c r="D24" s="21"/>
      <c r="E24" s="38"/>
      <c r="F24" s="37"/>
      <c r="G24" s="38"/>
      <c r="H24" s="37"/>
      <c r="I24" s="37"/>
      <c r="J24" s="37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>
      <c r="A25" s="99" t="s">
        <v>2</v>
      </c>
      <c r="B25" s="88"/>
      <c r="C25" s="88"/>
      <c r="D25" s="89"/>
      <c r="E25" s="99" t="s">
        <v>127</v>
      </c>
      <c r="F25" s="89"/>
      <c r="G25" s="106">
        <f>SUM(E11:E23)</f>
        <v>1301798659.3499999</v>
      </c>
      <c r="H25" s="88"/>
      <c r="I25" s="88"/>
      <c r="J25" s="8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80" t="s">
        <v>93</v>
      </c>
      <c r="B26" s="78"/>
      <c r="C26" s="78"/>
      <c r="D26" s="78"/>
      <c r="E26" s="78"/>
      <c r="F26" s="78"/>
      <c r="G26" s="78"/>
      <c r="H26" s="78"/>
      <c r="I26" s="78"/>
      <c r="J26" s="7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81" t="s">
        <v>128</v>
      </c>
      <c r="B27" s="78"/>
      <c r="C27" s="78"/>
      <c r="D27" s="78"/>
      <c r="E27" s="78"/>
      <c r="F27" s="78"/>
      <c r="G27" s="78"/>
      <c r="H27" s="78"/>
      <c r="I27" s="78"/>
      <c r="J27" s="7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82" t="s">
        <v>95</v>
      </c>
      <c r="C28" s="78"/>
      <c r="D28" s="78"/>
      <c r="E28" s="78"/>
      <c r="F28" s="78"/>
      <c r="G28" s="78"/>
      <c r="H28" s="78"/>
      <c r="I28" s="78"/>
      <c r="J28" s="7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</sheetData>
  <mergeCells count="21">
    <mergeCell ref="C5:J5"/>
    <mergeCell ref="A6:B6"/>
    <mergeCell ref="C6:J6"/>
    <mergeCell ref="A7:B7"/>
    <mergeCell ref="C7:J7"/>
    <mergeCell ref="A27:J27"/>
    <mergeCell ref="B28:J28"/>
    <mergeCell ref="A25:D25"/>
    <mergeCell ref="A1:A3"/>
    <mergeCell ref="B1:I1"/>
    <mergeCell ref="B2:I2"/>
    <mergeCell ref="B3:I3"/>
    <mergeCell ref="A4:J4"/>
    <mergeCell ref="E25:F25"/>
    <mergeCell ref="G25:J25"/>
    <mergeCell ref="A26:J26"/>
    <mergeCell ref="A8:B8"/>
    <mergeCell ref="C8:J8"/>
    <mergeCell ref="A10:C10"/>
    <mergeCell ref="E10:J10"/>
    <mergeCell ref="A5:B5"/>
  </mergeCells>
  <pageMargins left="0.511811024" right="0.511811024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9"/>
  <sheetViews>
    <sheetView topLeftCell="A22" workbookViewId="0">
      <selection activeCell="G36" sqref="G36:L36"/>
    </sheetView>
  </sheetViews>
  <sheetFormatPr defaultColWidth="14.42578125" defaultRowHeight="15" customHeight="1"/>
  <cols>
    <col min="1" max="1" width="8.7109375" customWidth="1"/>
    <col min="2" max="2" width="10.85546875" customWidth="1"/>
    <col min="3" max="3" width="16.42578125" bestFit="1" customWidth="1"/>
    <col min="4" max="4" width="10.5703125" bestFit="1" customWidth="1"/>
    <col min="5" max="5" width="11.7109375" bestFit="1" customWidth="1"/>
    <col min="6" max="6" width="8.42578125" customWidth="1"/>
    <col min="7" max="7" width="11.7109375" bestFit="1" customWidth="1"/>
    <col min="8" max="8" width="5.42578125" customWidth="1"/>
    <col min="9" max="9" width="11.7109375" customWidth="1"/>
    <col min="10" max="10" width="3" bestFit="1" customWidth="1"/>
    <col min="11" max="11" width="9.140625" customWidth="1"/>
    <col min="12" max="12" width="103.7109375" customWidth="1"/>
    <col min="13" max="20" width="9.140625" customWidth="1"/>
  </cols>
  <sheetData>
    <row r="1" spans="1:20">
      <c r="A1" s="94"/>
      <c r="B1" s="95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71"/>
      <c r="M1" s="1"/>
      <c r="N1" s="1"/>
      <c r="O1" s="1"/>
      <c r="P1" s="1"/>
      <c r="Q1" s="1"/>
      <c r="R1" s="1"/>
      <c r="S1" s="1"/>
      <c r="T1" s="1"/>
    </row>
    <row r="2" spans="1:20">
      <c r="A2" s="94"/>
      <c r="B2" s="96" t="s">
        <v>98</v>
      </c>
      <c r="C2" s="94"/>
      <c r="D2" s="94"/>
      <c r="E2" s="94"/>
      <c r="F2" s="94"/>
      <c r="G2" s="94"/>
      <c r="H2" s="94"/>
      <c r="I2" s="94"/>
      <c r="J2" s="94"/>
      <c r="K2" s="94"/>
      <c r="L2" s="71"/>
      <c r="M2" s="1"/>
      <c r="N2" s="1"/>
      <c r="O2" s="1"/>
      <c r="P2" s="1"/>
      <c r="Q2" s="1"/>
      <c r="R2" s="1"/>
      <c r="S2" s="1"/>
      <c r="T2" s="1"/>
    </row>
    <row r="3" spans="1:20">
      <c r="A3" s="94"/>
      <c r="B3" s="97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71"/>
      <c r="M3" s="1"/>
      <c r="N3" s="1"/>
      <c r="O3" s="1"/>
      <c r="P3" s="1"/>
      <c r="Q3" s="1"/>
      <c r="R3" s="1"/>
      <c r="S3" s="1"/>
      <c r="T3" s="1"/>
    </row>
    <row r="4" spans="1:20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1"/>
      <c r="N4" s="1"/>
      <c r="O4" s="1"/>
      <c r="P4" s="1"/>
      <c r="Q4" s="1"/>
      <c r="R4" s="1"/>
      <c r="S4" s="1"/>
      <c r="T4" s="1"/>
    </row>
    <row r="5" spans="1:20">
      <c r="A5" s="121" t="s">
        <v>4</v>
      </c>
      <c r="B5" s="121"/>
      <c r="C5" s="93" t="s">
        <v>5</v>
      </c>
      <c r="D5" s="93"/>
      <c r="E5" s="93"/>
      <c r="F5" s="93"/>
      <c r="G5" s="93"/>
      <c r="H5" s="93"/>
      <c r="I5" s="93"/>
      <c r="J5" s="93"/>
      <c r="K5" s="93"/>
      <c r="L5" s="93"/>
      <c r="M5" s="1"/>
      <c r="N5" s="1"/>
      <c r="O5" s="1"/>
      <c r="P5" s="1"/>
      <c r="Q5" s="1"/>
      <c r="R5" s="1"/>
      <c r="S5" s="1"/>
      <c r="T5" s="1"/>
    </row>
    <row r="6" spans="1:20">
      <c r="A6" s="121" t="s">
        <v>6</v>
      </c>
      <c r="B6" s="121"/>
      <c r="C6" s="93" t="s">
        <v>214</v>
      </c>
      <c r="D6" s="93"/>
      <c r="E6" s="93"/>
      <c r="F6" s="93"/>
      <c r="G6" s="93"/>
      <c r="H6" s="93"/>
      <c r="I6" s="93"/>
      <c r="J6" s="93"/>
      <c r="K6" s="93"/>
      <c r="L6" s="93"/>
      <c r="M6" s="1"/>
      <c r="N6" s="1"/>
      <c r="O6" s="1"/>
      <c r="P6" s="1"/>
      <c r="Q6" s="1"/>
      <c r="R6" s="1"/>
      <c r="S6" s="1"/>
      <c r="T6" s="1"/>
    </row>
    <row r="7" spans="1:20">
      <c r="A7" s="121" t="s">
        <v>10</v>
      </c>
      <c r="B7" s="121"/>
      <c r="C7" s="93" t="s">
        <v>215</v>
      </c>
      <c r="D7" s="93"/>
      <c r="E7" s="93"/>
      <c r="F7" s="93"/>
      <c r="G7" s="93"/>
      <c r="H7" s="93"/>
      <c r="I7" s="93"/>
      <c r="J7" s="93"/>
      <c r="K7" s="93"/>
      <c r="L7" s="93"/>
      <c r="M7" s="1"/>
      <c r="N7" s="1"/>
      <c r="O7" s="1"/>
      <c r="P7" s="1"/>
      <c r="Q7" s="1"/>
      <c r="R7" s="1"/>
      <c r="S7" s="1"/>
      <c r="T7" s="1"/>
    </row>
    <row r="8" spans="1:20">
      <c r="A8" s="122" t="s">
        <v>100</v>
      </c>
      <c r="B8" s="94"/>
      <c r="C8" s="117" t="s">
        <v>216</v>
      </c>
      <c r="D8" s="94"/>
      <c r="E8" s="94"/>
      <c r="F8" s="94"/>
      <c r="G8" s="94"/>
      <c r="H8" s="94"/>
      <c r="I8" s="94"/>
      <c r="J8" s="94"/>
      <c r="K8" s="94"/>
      <c r="L8" s="94"/>
      <c r="M8" s="1"/>
      <c r="N8" s="1"/>
      <c r="O8" s="1"/>
      <c r="P8" s="1"/>
      <c r="Q8" s="1"/>
      <c r="R8" s="1"/>
      <c r="S8" s="1"/>
      <c r="T8" s="1"/>
    </row>
    <row r="9" spans="1:20" ht="22.5">
      <c r="A9" s="49" t="s">
        <v>101</v>
      </c>
      <c r="B9" s="49" t="s">
        <v>102</v>
      </c>
      <c r="C9" s="114" t="s">
        <v>103</v>
      </c>
      <c r="D9" s="114"/>
      <c r="E9" s="114" t="s">
        <v>104</v>
      </c>
      <c r="F9" s="114"/>
      <c r="G9" s="49" t="s">
        <v>105</v>
      </c>
      <c r="H9" s="49" t="s">
        <v>106</v>
      </c>
      <c r="I9" s="49" t="s">
        <v>107</v>
      </c>
      <c r="J9" s="49" t="s">
        <v>108</v>
      </c>
      <c r="K9" s="49" t="s">
        <v>109</v>
      </c>
      <c r="L9" s="49" t="s">
        <v>110</v>
      </c>
      <c r="M9" s="1"/>
      <c r="N9" s="1"/>
      <c r="O9" s="1"/>
      <c r="P9" s="1"/>
      <c r="Q9" s="1"/>
      <c r="R9" s="1"/>
      <c r="S9" s="1"/>
      <c r="T9" s="1"/>
    </row>
    <row r="10" spans="1:20">
      <c r="A10" s="121" t="s">
        <v>2</v>
      </c>
      <c r="B10" s="121"/>
      <c r="C10" s="121"/>
      <c r="D10" s="121"/>
      <c r="E10" s="121" t="s">
        <v>111</v>
      </c>
      <c r="F10" s="121"/>
      <c r="G10" s="125">
        <v>0</v>
      </c>
      <c r="H10" s="125"/>
      <c r="I10" s="125"/>
      <c r="J10" s="125"/>
      <c r="K10" s="125"/>
      <c r="L10" s="125"/>
      <c r="M10" s="1"/>
      <c r="N10" s="1"/>
      <c r="O10" s="1"/>
      <c r="P10" s="1"/>
      <c r="Q10" s="1"/>
      <c r="R10" s="1"/>
      <c r="S10" s="1"/>
      <c r="T10" s="1"/>
    </row>
    <row r="11" spans="1:20">
      <c r="A11" s="37" t="s">
        <v>217</v>
      </c>
      <c r="B11" s="37" t="s">
        <v>129</v>
      </c>
      <c r="C11" s="117" t="s">
        <v>113</v>
      </c>
      <c r="D11" s="94"/>
      <c r="E11" s="117" t="s">
        <v>171</v>
      </c>
      <c r="F11" s="94"/>
      <c r="G11" s="38">
        <v>26787711.359999999</v>
      </c>
      <c r="H11" s="37" t="s">
        <v>114</v>
      </c>
      <c r="I11" s="38">
        <v>26787711.359999999</v>
      </c>
      <c r="J11" s="37" t="s">
        <v>114</v>
      </c>
      <c r="K11" s="37" t="s">
        <v>115</v>
      </c>
      <c r="L11" s="37" t="s">
        <v>130</v>
      </c>
      <c r="M11" s="1"/>
      <c r="N11" s="1"/>
      <c r="O11" s="1"/>
      <c r="P11" s="1"/>
      <c r="Q11" s="1"/>
      <c r="R11" s="1"/>
      <c r="S11" s="1"/>
      <c r="T11" s="1"/>
    </row>
    <row r="12" spans="1:20">
      <c r="A12" s="52" t="s">
        <v>218</v>
      </c>
      <c r="B12" s="52" t="s">
        <v>131</v>
      </c>
      <c r="C12" s="116" t="s">
        <v>113</v>
      </c>
      <c r="D12" s="94"/>
      <c r="E12" s="116" t="s">
        <v>171</v>
      </c>
      <c r="F12" s="94"/>
      <c r="G12" s="57">
        <v>1514.43</v>
      </c>
      <c r="H12" s="52" t="s">
        <v>114</v>
      </c>
      <c r="I12" s="57">
        <v>26789225.789999999</v>
      </c>
      <c r="J12" s="52" t="s">
        <v>114</v>
      </c>
      <c r="K12" s="52" t="s">
        <v>115</v>
      </c>
      <c r="L12" s="52" t="s">
        <v>132</v>
      </c>
      <c r="M12" s="1"/>
      <c r="N12" s="1"/>
      <c r="O12" s="1"/>
      <c r="P12" s="1"/>
      <c r="Q12" s="1"/>
      <c r="R12" s="1"/>
      <c r="S12" s="1"/>
      <c r="T12" s="1"/>
    </row>
    <row r="13" spans="1:20" ht="22.5">
      <c r="A13" s="37" t="s">
        <v>219</v>
      </c>
      <c r="B13" s="37" t="s">
        <v>133</v>
      </c>
      <c r="C13" s="117" t="s">
        <v>113</v>
      </c>
      <c r="D13" s="94"/>
      <c r="E13" s="117" t="s">
        <v>171</v>
      </c>
      <c r="F13" s="94"/>
      <c r="G13" s="38">
        <v>20966440.949999999</v>
      </c>
      <c r="H13" s="37" t="s">
        <v>114</v>
      </c>
      <c r="I13" s="38">
        <v>47755666.740000002</v>
      </c>
      <c r="J13" s="37" t="s">
        <v>114</v>
      </c>
      <c r="K13" s="37" t="s">
        <v>115</v>
      </c>
      <c r="L13" s="37" t="s">
        <v>134</v>
      </c>
      <c r="M13" s="1"/>
      <c r="N13" s="1"/>
      <c r="O13" s="1"/>
      <c r="P13" s="1"/>
      <c r="Q13" s="1"/>
      <c r="R13" s="1"/>
      <c r="S13" s="1"/>
      <c r="T13" s="1"/>
    </row>
    <row r="14" spans="1:20" ht="22.5">
      <c r="A14" s="52" t="s">
        <v>220</v>
      </c>
      <c r="B14" s="52" t="s">
        <v>135</v>
      </c>
      <c r="C14" s="116" t="s">
        <v>113</v>
      </c>
      <c r="D14" s="94"/>
      <c r="E14" s="116" t="s">
        <v>171</v>
      </c>
      <c r="F14" s="94"/>
      <c r="G14" s="57">
        <v>385402.76</v>
      </c>
      <c r="H14" s="52" t="s">
        <v>114</v>
      </c>
      <c r="I14" s="57">
        <v>48141069.5</v>
      </c>
      <c r="J14" s="52" t="s">
        <v>114</v>
      </c>
      <c r="K14" s="52" t="s">
        <v>115</v>
      </c>
      <c r="L14" s="52" t="s">
        <v>136</v>
      </c>
      <c r="M14" s="1"/>
      <c r="N14" s="1"/>
      <c r="O14" s="1"/>
      <c r="P14" s="1"/>
      <c r="Q14" s="1"/>
      <c r="R14" s="1"/>
      <c r="S14" s="1"/>
      <c r="T14" s="1"/>
    </row>
    <row r="15" spans="1:20" ht="22.5">
      <c r="A15" s="37" t="s">
        <v>221</v>
      </c>
      <c r="B15" s="37" t="s">
        <v>137</v>
      </c>
      <c r="C15" s="117" t="s">
        <v>113</v>
      </c>
      <c r="D15" s="94"/>
      <c r="E15" s="117" t="s">
        <v>171</v>
      </c>
      <c r="F15" s="94"/>
      <c r="G15" s="38">
        <v>21722102.100000001</v>
      </c>
      <c r="H15" s="37" t="s">
        <v>114</v>
      </c>
      <c r="I15" s="38">
        <v>69863171.599999994</v>
      </c>
      <c r="J15" s="37" t="s">
        <v>114</v>
      </c>
      <c r="K15" s="37" t="s">
        <v>115</v>
      </c>
      <c r="L15" s="37" t="s">
        <v>138</v>
      </c>
      <c r="M15" s="1"/>
      <c r="N15" s="1"/>
      <c r="O15" s="1"/>
      <c r="P15" s="1"/>
      <c r="Q15" s="1"/>
      <c r="R15" s="1"/>
      <c r="S15" s="1"/>
      <c r="T15" s="1"/>
    </row>
    <row r="16" spans="1:20" ht="22.5">
      <c r="A16" s="52" t="s">
        <v>222</v>
      </c>
      <c r="B16" s="52" t="s">
        <v>139</v>
      </c>
      <c r="C16" s="116" t="s">
        <v>113</v>
      </c>
      <c r="D16" s="94"/>
      <c r="E16" s="116" t="s">
        <v>171</v>
      </c>
      <c r="F16" s="94"/>
      <c r="G16" s="57">
        <v>8771109.4199999999</v>
      </c>
      <c r="H16" s="52" t="s">
        <v>114</v>
      </c>
      <c r="I16" s="57">
        <v>78634281.019999996</v>
      </c>
      <c r="J16" s="52" t="s">
        <v>114</v>
      </c>
      <c r="K16" s="52" t="s">
        <v>115</v>
      </c>
      <c r="L16" s="52" t="s">
        <v>140</v>
      </c>
      <c r="M16" s="1"/>
      <c r="N16" s="1"/>
      <c r="O16" s="1"/>
      <c r="P16" s="1"/>
      <c r="Q16" s="1"/>
      <c r="R16" s="1"/>
      <c r="S16" s="1"/>
      <c r="T16" s="1"/>
    </row>
    <row r="17" spans="1:20" ht="22.5">
      <c r="A17" s="37" t="s">
        <v>223</v>
      </c>
      <c r="B17" s="37" t="s">
        <v>141</v>
      </c>
      <c r="C17" s="117" t="s">
        <v>113</v>
      </c>
      <c r="D17" s="94"/>
      <c r="E17" s="117" t="s">
        <v>171</v>
      </c>
      <c r="F17" s="94"/>
      <c r="G17" s="38">
        <v>20773385.34</v>
      </c>
      <c r="H17" s="37" t="s">
        <v>114</v>
      </c>
      <c r="I17" s="38">
        <v>99407666.359999999</v>
      </c>
      <c r="J17" s="37" t="s">
        <v>114</v>
      </c>
      <c r="K17" s="37" t="s">
        <v>115</v>
      </c>
      <c r="L17" s="37" t="s">
        <v>142</v>
      </c>
      <c r="M17" s="1"/>
      <c r="N17" s="1"/>
      <c r="O17" s="1"/>
      <c r="P17" s="1"/>
      <c r="Q17" s="1"/>
      <c r="R17" s="1"/>
      <c r="S17" s="1"/>
      <c r="T17" s="1"/>
    </row>
    <row r="18" spans="1:20" ht="22.5">
      <c r="A18" s="52" t="s">
        <v>224</v>
      </c>
      <c r="B18" s="52" t="s">
        <v>143</v>
      </c>
      <c r="C18" s="116" t="s">
        <v>113</v>
      </c>
      <c r="D18" s="94"/>
      <c r="E18" s="116" t="s">
        <v>171</v>
      </c>
      <c r="F18" s="94"/>
      <c r="G18" s="57">
        <v>796936.95</v>
      </c>
      <c r="H18" s="52" t="s">
        <v>114</v>
      </c>
      <c r="I18" s="57">
        <v>100204603.31</v>
      </c>
      <c r="J18" s="52" t="s">
        <v>114</v>
      </c>
      <c r="K18" s="52" t="s">
        <v>115</v>
      </c>
      <c r="L18" s="52" t="s">
        <v>144</v>
      </c>
      <c r="M18" s="1"/>
      <c r="N18" s="1"/>
      <c r="O18" s="1"/>
      <c r="P18" s="1"/>
      <c r="Q18" s="1"/>
      <c r="R18" s="1"/>
      <c r="S18" s="1"/>
      <c r="T18" s="1"/>
    </row>
    <row r="19" spans="1:20">
      <c r="A19" s="37" t="s">
        <v>225</v>
      </c>
      <c r="B19" s="37" t="s">
        <v>145</v>
      </c>
      <c r="C19" s="117" t="s">
        <v>113</v>
      </c>
      <c r="D19" s="94"/>
      <c r="E19" s="117" t="s">
        <v>171</v>
      </c>
      <c r="F19" s="94"/>
      <c r="G19" s="38">
        <v>17985797.84</v>
      </c>
      <c r="H19" s="37" t="s">
        <v>114</v>
      </c>
      <c r="I19" s="38">
        <v>118190401.15000001</v>
      </c>
      <c r="J19" s="37" t="s">
        <v>114</v>
      </c>
      <c r="K19" s="37" t="s">
        <v>115</v>
      </c>
      <c r="L19" s="37" t="s">
        <v>146</v>
      </c>
      <c r="M19" s="1"/>
      <c r="N19" s="1"/>
      <c r="O19" s="1"/>
      <c r="P19" s="1"/>
      <c r="Q19" s="1"/>
      <c r="R19" s="1"/>
      <c r="S19" s="1"/>
      <c r="T19" s="1"/>
    </row>
    <row r="20" spans="1:20" ht="22.5">
      <c r="A20" s="52" t="s">
        <v>225</v>
      </c>
      <c r="B20" s="52" t="s">
        <v>147</v>
      </c>
      <c r="C20" s="116" t="s">
        <v>113</v>
      </c>
      <c r="D20" s="94"/>
      <c r="E20" s="116" t="s">
        <v>171</v>
      </c>
      <c r="F20" s="94"/>
      <c r="G20" s="57">
        <v>3008919.52</v>
      </c>
      <c r="H20" s="52" t="s">
        <v>114</v>
      </c>
      <c r="I20" s="57">
        <v>121199320.67</v>
      </c>
      <c r="J20" s="52" t="s">
        <v>114</v>
      </c>
      <c r="K20" s="52" t="s">
        <v>115</v>
      </c>
      <c r="L20" s="52" t="s">
        <v>148</v>
      </c>
      <c r="M20" s="1"/>
      <c r="N20" s="1"/>
      <c r="O20" s="1"/>
      <c r="P20" s="1"/>
      <c r="Q20" s="1"/>
      <c r="R20" s="1"/>
      <c r="S20" s="1"/>
      <c r="T20" s="1"/>
    </row>
    <row r="21" spans="1:20" s="30" customFormat="1" ht="22.5">
      <c r="A21" s="37" t="s">
        <v>226</v>
      </c>
      <c r="B21" s="37" t="s">
        <v>167</v>
      </c>
      <c r="C21" s="117" t="s">
        <v>113</v>
      </c>
      <c r="D21" s="94"/>
      <c r="E21" s="117" t="s">
        <v>171</v>
      </c>
      <c r="F21" s="94"/>
      <c r="G21" s="38">
        <v>536112.98</v>
      </c>
      <c r="H21" s="37" t="s">
        <v>114</v>
      </c>
      <c r="I21" s="38">
        <v>121735433.65000001</v>
      </c>
      <c r="J21" s="37" t="s">
        <v>114</v>
      </c>
      <c r="K21" s="37" t="s">
        <v>115</v>
      </c>
      <c r="L21" s="37" t="s">
        <v>168</v>
      </c>
      <c r="M21" s="29"/>
      <c r="N21" s="29"/>
      <c r="O21" s="29"/>
      <c r="P21" s="29"/>
      <c r="Q21" s="29"/>
      <c r="R21" s="29"/>
      <c r="S21" s="29"/>
      <c r="T21" s="29"/>
    </row>
    <row r="22" spans="1:20" s="32" customFormat="1">
      <c r="A22" s="52" t="s">
        <v>169</v>
      </c>
      <c r="B22" s="52" t="s">
        <v>173</v>
      </c>
      <c r="C22" s="116" t="s">
        <v>113</v>
      </c>
      <c r="D22" s="94"/>
      <c r="E22" s="116" t="s">
        <v>171</v>
      </c>
      <c r="F22" s="94"/>
      <c r="G22" s="57">
        <v>19588269.760000002</v>
      </c>
      <c r="H22" s="52" t="s">
        <v>114</v>
      </c>
      <c r="I22" s="57">
        <v>141323703.41</v>
      </c>
      <c r="J22" s="52" t="s">
        <v>114</v>
      </c>
      <c r="K22" s="52" t="s">
        <v>115</v>
      </c>
      <c r="L22" s="52" t="s">
        <v>174</v>
      </c>
      <c r="M22" s="31"/>
      <c r="N22" s="31"/>
      <c r="O22" s="31"/>
      <c r="P22" s="31"/>
      <c r="Q22" s="31"/>
      <c r="R22" s="31"/>
      <c r="S22" s="31"/>
      <c r="T22" s="31"/>
    </row>
    <row r="23" spans="1:20" s="32" customFormat="1" ht="22.5">
      <c r="A23" s="37" t="s">
        <v>169</v>
      </c>
      <c r="B23" s="37" t="s">
        <v>175</v>
      </c>
      <c r="C23" s="117" t="s">
        <v>113</v>
      </c>
      <c r="D23" s="94"/>
      <c r="E23" s="117" t="s">
        <v>171</v>
      </c>
      <c r="F23" s="94"/>
      <c r="G23" s="38">
        <v>3021241.88</v>
      </c>
      <c r="H23" s="37" t="s">
        <v>114</v>
      </c>
      <c r="I23" s="38">
        <v>144344945.28999999</v>
      </c>
      <c r="J23" s="37" t="s">
        <v>114</v>
      </c>
      <c r="K23" s="37" t="s">
        <v>115</v>
      </c>
      <c r="L23" s="37" t="s">
        <v>176</v>
      </c>
      <c r="M23" s="31"/>
      <c r="N23" s="31"/>
      <c r="O23" s="31"/>
      <c r="P23" s="31"/>
      <c r="Q23" s="31"/>
      <c r="R23" s="31"/>
      <c r="S23" s="31"/>
      <c r="T23" s="31"/>
    </row>
    <row r="24" spans="1:20" s="32" customFormat="1" ht="22.5">
      <c r="A24" s="52" t="s">
        <v>177</v>
      </c>
      <c r="B24" s="52" t="s">
        <v>178</v>
      </c>
      <c r="C24" s="116" t="s">
        <v>113</v>
      </c>
      <c r="D24" s="94"/>
      <c r="E24" s="116" t="s">
        <v>171</v>
      </c>
      <c r="F24" s="94"/>
      <c r="G24" s="57">
        <v>159552.26</v>
      </c>
      <c r="H24" s="52" t="s">
        <v>114</v>
      </c>
      <c r="I24" s="57">
        <v>144504497.55000001</v>
      </c>
      <c r="J24" s="52" t="s">
        <v>114</v>
      </c>
      <c r="K24" s="52" t="s">
        <v>115</v>
      </c>
      <c r="L24" s="52" t="s">
        <v>179</v>
      </c>
      <c r="M24" s="31"/>
      <c r="N24" s="31"/>
      <c r="O24" s="31"/>
      <c r="P24" s="31"/>
      <c r="Q24" s="31"/>
      <c r="R24" s="31"/>
      <c r="S24" s="31"/>
      <c r="T24" s="31"/>
    </row>
    <row r="25" spans="1:20" s="36" customFormat="1" ht="22.5">
      <c r="A25" s="37" t="s">
        <v>187</v>
      </c>
      <c r="B25" s="37" t="s">
        <v>193</v>
      </c>
      <c r="C25" s="117" t="s">
        <v>113</v>
      </c>
      <c r="D25" s="94"/>
      <c r="E25" s="117" t="s">
        <v>171</v>
      </c>
      <c r="F25" s="94"/>
      <c r="G25" s="38">
        <v>22266640.489999998</v>
      </c>
      <c r="H25" s="37" t="s">
        <v>114</v>
      </c>
      <c r="I25" s="38">
        <v>166771138.03999999</v>
      </c>
      <c r="J25" s="37" t="s">
        <v>114</v>
      </c>
      <c r="K25" s="37" t="s">
        <v>115</v>
      </c>
      <c r="L25" s="37" t="s">
        <v>227</v>
      </c>
      <c r="M25" s="35"/>
      <c r="N25" s="35"/>
      <c r="O25" s="35"/>
      <c r="P25" s="35"/>
      <c r="Q25" s="35"/>
      <c r="R25" s="35"/>
      <c r="S25" s="35"/>
      <c r="T25" s="35"/>
    </row>
    <row r="26" spans="1:20" s="36" customFormat="1" ht="22.5">
      <c r="A26" s="52" t="s">
        <v>228</v>
      </c>
      <c r="B26" s="52" t="s">
        <v>194</v>
      </c>
      <c r="C26" s="116" t="s">
        <v>113</v>
      </c>
      <c r="D26" s="94"/>
      <c r="E26" s="116" t="s">
        <v>171</v>
      </c>
      <c r="F26" s="94"/>
      <c r="G26" s="57">
        <v>4091.41</v>
      </c>
      <c r="H26" s="52" t="s">
        <v>114</v>
      </c>
      <c r="I26" s="57">
        <v>166775229.44999999</v>
      </c>
      <c r="J26" s="52" t="s">
        <v>114</v>
      </c>
      <c r="K26" s="52" t="s">
        <v>115</v>
      </c>
      <c r="L26" s="52" t="s">
        <v>229</v>
      </c>
      <c r="M26" s="35"/>
      <c r="N26" s="35"/>
      <c r="O26" s="35"/>
      <c r="P26" s="35"/>
      <c r="Q26" s="35"/>
      <c r="R26" s="35"/>
      <c r="S26" s="35"/>
      <c r="T26" s="35"/>
    </row>
    <row r="27" spans="1:20" s="46" customFormat="1" ht="22.5">
      <c r="A27" s="37" t="s">
        <v>230</v>
      </c>
      <c r="B27" s="37" t="s">
        <v>199</v>
      </c>
      <c r="C27" s="117" t="s">
        <v>113</v>
      </c>
      <c r="D27" s="94"/>
      <c r="E27" s="117" t="s">
        <v>171</v>
      </c>
      <c r="F27" s="94"/>
      <c r="G27" s="38">
        <v>23198059.699999999</v>
      </c>
      <c r="H27" s="37" t="s">
        <v>114</v>
      </c>
      <c r="I27" s="38">
        <v>189973289.15000001</v>
      </c>
      <c r="J27" s="37" t="s">
        <v>114</v>
      </c>
      <c r="K27" s="37" t="s">
        <v>115</v>
      </c>
      <c r="L27" s="37" t="s">
        <v>200</v>
      </c>
      <c r="M27" s="45"/>
      <c r="N27" s="45"/>
      <c r="O27" s="45"/>
      <c r="P27" s="45"/>
      <c r="Q27" s="45"/>
      <c r="R27" s="45"/>
      <c r="S27" s="45"/>
      <c r="T27" s="45"/>
    </row>
    <row r="28" spans="1:20" s="59" customFormat="1" ht="22.5">
      <c r="A28" s="52" t="s">
        <v>231</v>
      </c>
      <c r="B28" s="52" t="s">
        <v>203</v>
      </c>
      <c r="C28" s="116" t="s">
        <v>113</v>
      </c>
      <c r="D28" s="94"/>
      <c r="E28" s="116" t="s">
        <v>171</v>
      </c>
      <c r="F28" s="94"/>
      <c r="G28" s="57">
        <v>23388102.670000002</v>
      </c>
      <c r="H28" s="52" t="s">
        <v>114</v>
      </c>
      <c r="I28" s="57">
        <v>213361391.81999999</v>
      </c>
      <c r="J28" s="52" t="s">
        <v>114</v>
      </c>
      <c r="K28" s="52" t="s">
        <v>115</v>
      </c>
      <c r="L28" s="52" t="s">
        <v>232</v>
      </c>
      <c r="M28" s="58"/>
      <c r="N28" s="58"/>
      <c r="O28" s="58"/>
      <c r="P28" s="58"/>
      <c r="Q28" s="58"/>
      <c r="R28" s="58"/>
      <c r="S28" s="58"/>
      <c r="T28" s="58"/>
    </row>
    <row r="29" spans="1:20" s="59" customFormat="1" ht="22.5">
      <c r="A29" s="37" t="s">
        <v>233</v>
      </c>
      <c r="B29" s="37" t="s">
        <v>204</v>
      </c>
      <c r="C29" s="117" t="s">
        <v>113</v>
      </c>
      <c r="D29" s="94"/>
      <c r="E29" s="117" t="s">
        <v>171</v>
      </c>
      <c r="F29" s="94"/>
      <c r="G29" s="38">
        <v>53858.23</v>
      </c>
      <c r="H29" s="37" t="s">
        <v>114</v>
      </c>
      <c r="I29" s="38">
        <v>213415250.05000001</v>
      </c>
      <c r="J29" s="37" t="s">
        <v>114</v>
      </c>
      <c r="K29" s="37" t="s">
        <v>115</v>
      </c>
      <c r="L29" s="37" t="s">
        <v>234</v>
      </c>
      <c r="M29" s="58"/>
      <c r="N29" s="58"/>
      <c r="O29" s="58"/>
      <c r="P29" s="58"/>
      <c r="Q29" s="58"/>
      <c r="R29" s="58"/>
      <c r="S29" s="58"/>
      <c r="T29" s="58"/>
    </row>
    <row r="30" spans="1:20" s="59" customFormat="1" ht="22.5">
      <c r="A30" s="52" t="s">
        <v>235</v>
      </c>
      <c r="B30" s="52" t="s">
        <v>205</v>
      </c>
      <c r="C30" s="116" t="s">
        <v>113</v>
      </c>
      <c r="D30" s="94"/>
      <c r="E30" s="116" t="s">
        <v>171</v>
      </c>
      <c r="F30" s="94"/>
      <c r="G30" s="57">
        <v>699555.56</v>
      </c>
      <c r="H30" s="52" t="s">
        <v>114</v>
      </c>
      <c r="I30" s="57">
        <v>214114805.61000001</v>
      </c>
      <c r="J30" s="52" t="s">
        <v>114</v>
      </c>
      <c r="K30" s="52" t="s">
        <v>115</v>
      </c>
      <c r="L30" s="52" t="s">
        <v>236</v>
      </c>
      <c r="M30" s="58"/>
      <c r="N30" s="58"/>
      <c r="O30" s="58"/>
      <c r="P30" s="58"/>
      <c r="Q30" s="58"/>
      <c r="R30" s="58"/>
      <c r="S30" s="58"/>
      <c r="T30" s="58"/>
    </row>
    <row r="31" spans="1:20" s="68" customFormat="1" ht="22.5">
      <c r="A31" s="37" t="s">
        <v>237</v>
      </c>
      <c r="B31" s="37" t="s">
        <v>209</v>
      </c>
      <c r="C31" s="117" t="s">
        <v>113</v>
      </c>
      <c r="D31" s="94"/>
      <c r="E31" s="117" t="s">
        <v>171</v>
      </c>
      <c r="F31" s="94"/>
      <c r="G31" s="38">
        <v>24211692.280000001</v>
      </c>
      <c r="H31" s="37" t="s">
        <v>114</v>
      </c>
      <c r="I31" s="38">
        <v>238326497.88999999</v>
      </c>
      <c r="J31" s="37" t="s">
        <v>114</v>
      </c>
      <c r="K31" s="37" t="s">
        <v>115</v>
      </c>
      <c r="L31" s="37" t="s">
        <v>238</v>
      </c>
      <c r="M31" s="67"/>
      <c r="N31" s="67"/>
      <c r="O31" s="67"/>
      <c r="P31" s="67"/>
      <c r="Q31" s="67"/>
      <c r="R31" s="67"/>
      <c r="S31" s="67"/>
      <c r="T31" s="67"/>
    </row>
    <row r="32" spans="1:20" s="46" customFormat="1" ht="22.5">
      <c r="A32" s="52" t="s">
        <v>239</v>
      </c>
      <c r="B32" s="52" t="s">
        <v>210</v>
      </c>
      <c r="C32" s="116" t="s">
        <v>113</v>
      </c>
      <c r="D32" s="94"/>
      <c r="E32" s="116" t="s">
        <v>171</v>
      </c>
      <c r="F32" s="94"/>
      <c r="G32" s="57">
        <v>126473.41</v>
      </c>
      <c r="H32" s="52" t="s">
        <v>114</v>
      </c>
      <c r="I32" s="57">
        <v>238452971.30000001</v>
      </c>
      <c r="J32" s="52" t="s">
        <v>114</v>
      </c>
      <c r="K32" s="52" t="s">
        <v>115</v>
      </c>
      <c r="L32" s="52" t="s">
        <v>240</v>
      </c>
      <c r="M32" s="45"/>
      <c r="N32" s="45"/>
      <c r="O32" s="45"/>
      <c r="P32" s="45"/>
      <c r="Q32" s="45"/>
      <c r="R32" s="45"/>
      <c r="S32" s="45"/>
      <c r="T32" s="45"/>
    </row>
    <row r="33" spans="1:20" s="70" customFormat="1">
      <c r="A33" s="37" t="s">
        <v>241</v>
      </c>
      <c r="B33" s="37" t="s">
        <v>242</v>
      </c>
      <c r="C33" s="117" t="s">
        <v>113</v>
      </c>
      <c r="D33" s="94"/>
      <c r="E33" s="117" t="s">
        <v>171</v>
      </c>
      <c r="F33" s="94"/>
      <c r="G33" s="38">
        <v>23559601.23</v>
      </c>
      <c r="H33" s="37" t="s">
        <v>114</v>
      </c>
      <c r="I33" s="38">
        <v>262012572.53</v>
      </c>
      <c r="J33" s="37" t="s">
        <v>114</v>
      </c>
      <c r="K33" s="37" t="s">
        <v>115</v>
      </c>
      <c r="L33" s="37" t="s">
        <v>243</v>
      </c>
      <c r="M33" s="69"/>
      <c r="N33" s="69"/>
      <c r="O33" s="69"/>
      <c r="P33" s="69"/>
      <c r="Q33" s="69"/>
      <c r="R33" s="69"/>
      <c r="S33" s="69"/>
      <c r="T33" s="69"/>
    </row>
    <row r="34" spans="1:20" s="70" customFormat="1" ht="22.5">
      <c r="A34" s="52" t="s">
        <v>244</v>
      </c>
      <c r="B34" s="52" t="s">
        <v>245</v>
      </c>
      <c r="C34" s="116" t="s">
        <v>113</v>
      </c>
      <c r="D34" s="94"/>
      <c r="E34" s="116" t="s">
        <v>171</v>
      </c>
      <c r="F34" s="94"/>
      <c r="G34" s="57">
        <v>1957743.99</v>
      </c>
      <c r="H34" s="52" t="s">
        <v>114</v>
      </c>
      <c r="I34" s="57">
        <v>263970316.52000001</v>
      </c>
      <c r="J34" s="52" t="s">
        <v>114</v>
      </c>
      <c r="K34" s="52" t="s">
        <v>115</v>
      </c>
      <c r="L34" s="52" t="s">
        <v>246</v>
      </c>
      <c r="M34" s="69"/>
      <c r="N34" s="69"/>
      <c r="O34" s="69"/>
      <c r="P34" s="69"/>
      <c r="Q34" s="69"/>
      <c r="R34" s="69"/>
      <c r="S34" s="69"/>
      <c r="T34" s="69"/>
    </row>
    <row r="35" spans="1:20" s="74" customFormat="1" ht="22.5">
      <c r="A35" s="131">
        <v>45653</v>
      </c>
      <c r="B35" s="76" t="s">
        <v>247</v>
      </c>
      <c r="C35" s="76" t="s">
        <v>248</v>
      </c>
      <c r="D35" s="72"/>
      <c r="E35" s="76">
        <v>410000</v>
      </c>
      <c r="F35" s="72"/>
      <c r="G35" s="57">
        <v>84547.1</v>
      </c>
      <c r="H35" s="76" t="s">
        <v>249</v>
      </c>
      <c r="I35" s="57">
        <f>I34-G35</f>
        <v>263885769.42000002</v>
      </c>
      <c r="J35" s="76"/>
      <c r="K35" s="76" t="s">
        <v>115</v>
      </c>
      <c r="L35" s="76" t="s">
        <v>250</v>
      </c>
      <c r="M35" s="73"/>
      <c r="N35" s="73"/>
      <c r="O35" s="73"/>
      <c r="P35" s="73"/>
      <c r="Q35" s="73"/>
      <c r="R35" s="73"/>
      <c r="S35" s="73"/>
      <c r="T35" s="73"/>
    </row>
    <row r="36" spans="1:20" s="36" customFormat="1">
      <c r="A36" s="114" t="s">
        <v>2</v>
      </c>
      <c r="B36" s="114"/>
      <c r="C36" s="114"/>
      <c r="D36" s="114"/>
      <c r="E36" s="114" t="s">
        <v>127</v>
      </c>
      <c r="F36" s="114"/>
      <c r="G36" s="115">
        <v>263885769.41999999</v>
      </c>
      <c r="H36" s="115"/>
      <c r="I36" s="115"/>
      <c r="J36" s="115"/>
      <c r="K36" s="115"/>
      <c r="L36" s="115"/>
      <c r="M36" s="35"/>
      <c r="N36" s="35"/>
      <c r="O36" s="35"/>
      <c r="P36" s="35"/>
      <c r="Q36" s="35"/>
      <c r="R36" s="35"/>
      <c r="S36" s="35"/>
      <c r="T36" s="35"/>
    </row>
    <row r="37" spans="1:20">
      <c r="A37" s="123"/>
      <c r="B37" s="124"/>
      <c r="C37" s="124"/>
      <c r="D37" s="19"/>
      <c r="E37" s="43"/>
      <c r="F37" s="44"/>
      <c r="G37" s="44"/>
      <c r="H37" s="44"/>
      <c r="I37" s="44"/>
      <c r="J37" s="44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18"/>
      <c r="B38" s="102"/>
      <c r="C38" s="102"/>
      <c r="D38" s="102"/>
      <c r="E38" s="102"/>
      <c r="F38" s="102"/>
      <c r="G38" s="102"/>
      <c r="H38" s="102"/>
      <c r="I38" s="102"/>
      <c r="J38" s="17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19"/>
      <c r="B39" s="102"/>
      <c r="C39" s="102"/>
      <c r="D39" s="102"/>
      <c r="E39" s="102"/>
      <c r="F39" s="102"/>
      <c r="G39" s="102"/>
      <c r="H39" s="102"/>
      <c r="I39" s="102"/>
      <c r="J39" s="108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6"/>
      <c r="B40" s="120"/>
      <c r="C40" s="84"/>
      <c r="D40" s="84"/>
      <c r="E40" s="84"/>
      <c r="F40" s="84"/>
      <c r="G40" s="84"/>
      <c r="H40" s="84"/>
      <c r="I40" s="23"/>
      <c r="J40" s="17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:20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:20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1:20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</row>
    <row r="1006" spans="1:20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</row>
    <row r="1007" spans="1:20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</row>
    <row r="1008" spans="1:20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</row>
    <row r="1009" spans="1:20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</row>
    <row r="1010" spans="1:2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</row>
    <row r="1011" spans="1:20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</row>
    <row r="1012" spans="1:20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</row>
    <row r="1013" spans="1:20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</row>
    <row r="1014" spans="1:20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</row>
    <row r="1015" spans="1:20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</row>
    <row r="1016" spans="1:20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</row>
    <row r="1017" spans="1:20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</row>
    <row r="1018" spans="1:20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</row>
    <row r="1019" spans="1:20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</row>
  </sheetData>
  <mergeCells count="73">
    <mergeCell ref="A5:B5"/>
    <mergeCell ref="A37:C37"/>
    <mergeCell ref="A1:A3"/>
    <mergeCell ref="B1:K1"/>
    <mergeCell ref="B2:K2"/>
    <mergeCell ref="B3:K3"/>
    <mergeCell ref="A4:L4"/>
    <mergeCell ref="C5:L5"/>
    <mergeCell ref="E10:F10"/>
    <mergeCell ref="G10:L10"/>
    <mergeCell ref="A38:I38"/>
    <mergeCell ref="A39:J39"/>
    <mergeCell ref="B40:H40"/>
    <mergeCell ref="A6:B6"/>
    <mergeCell ref="A7:B7"/>
    <mergeCell ref="A8:B8"/>
    <mergeCell ref="C6:L6"/>
    <mergeCell ref="C7:L7"/>
    <mergeCell ref="C8:L8"/>
    <mergeCell ref="C9:D9"/>
    <mergeCell ref="E9:F9"/>
    <mergeCell ref="A10:D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A36:D36"/>
    <mergeCell ref="E36:F36"/>
    <mergeCell ref="G36:L36"/>
    <mergeCell ref="C32:D32"/>
    <mergeCell ref="E32:F32"/>
    <mergeCell ref="C33:D33"/>
    <mergeCell ref="E33:F33"/>
    <mergeCell ref="C34:D34"/>
    <mergeCell ref="E34:F34"/>
  </mergeCells>
  <pageMargins left="0.511811024" right="0.511811024" top="0.78740157499999996" bottom="0.78740157499999996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1003"/>
  <sheetViews>
    <sheetView tabSelected="1" workbookViewId="0">
      <selection activeCell="C18" sqref="C18"/>
    </sheetView>
  </sheetViews>
  <sheetFormatPr defaultColWidth="14.42578125" defaultRowHeight="15" customHeight="1"/>
  <cols>
    <col min="1" max="1" width="37.140625" customWidth="1"/>
    <col min="2" max="2" width="19.140625" customWidth="1"/>
    <col min="3" max="3" width="22.28515625" customWidth="1"/>
    <col min="4" max="4" width="21.5703125" customWidth="1"/>
    <col min="5" max="5" width="18.140625" bestFit="1" customWidth="1"/>
    <col min="6" max="8" width="8.7109375" customWidth="1"/>
    <col min="9" max="9" width="18.140625" bestFit="1" customWidth="1"/>
    <col min="10" max="22" width="8.7109375" customWidth="1"/>
  </cols>
  <sheetData>
    <row r="2" spans="1:5">
      <c r="A2" s="127" t="s">
        <v>149</v>
      </c>
      <c r="B2" s="88"/>
      <c r="C2" s="88"/>
      <c r="D2" s="88"/>
      <c r="E2" s="128"/>
    </row>
    <row r="4" spans="1:5">
      <c r="A4" s="127" t="s">
        <v>150</v>
      </c>
      <c r="B4" s="88"/>
      <c r="C4" s="128"/>
      <c r="D4" s="129">
        <f>C19</f>
        <v>1301798659.3499999</v>
      </c>
      <c r="E4" s="128"/>
    </row>
    <row r="6" spans="1:5" ht="31.5" customHeight="1">
      <c r="A6" s="24" t="s">
        <v>8</v>
      </c>
      <c r="B6" s="25" t="s">
        <v>151</v>
      </c>
      <c r="C6" s="24" t="s">
        <v>152</v>
      </c>
      <c r="D6" s="25" t="s">
        <v>153</v>
      </c>
      <c r="E6" s="24" t="s">
        <v>154</v>
      </c>
    </row>
    <row r="7" spans="1:5">
      <c r="A7" s="26" t="s">
        <v>155</v>
      </c>
      <c r="B7" s="27">
        <f>'Duodécimo Previsto'!G$137/12</f>
        <v>103976369.25</v>
      </c>
      <c r="C7" s="27">
        <f>'Duodecimo recebido'!G11</f>
        <v>103976369.25</v>
      </c>
      <c r="D7" s="27">
        <f>Aporte!G11+Aporte!G12</f>
        <v>26789225.789999999</v>
      </c>
      <c r="E7" s="27">
        <f t="shared" ref="E7:E18" si="0">C7+D7</f>
        <v>130765595.03999999</v>
      </c>
    </row>
    <row r="8" spans="1:5">
      <c r="A8" s="26" t="s">
        <v>156</v>
      </c>
      <c r="B8" s="27">
        <f>'Duodécimo Previsto'!G$137/12</f>
        <v>103976369.25</v>
      </c>
      <c r="C8" s="27">
        <f>'Duodecimo recebido'!E12</f>
        <v>103976369.25</v>
      </c>
      <c r="D8" s="27">
        <f>Aporte!G13+Aporte!G14</f>
        <v>21351843.710000001</v>
      </c>
      <c r="E8" s="27">
        <f t="shared" si="0"/>
        <v>125328212.96000001</v>
      </c>
    </row>
    <row r="9" spans="1:5">
      <c r="A9" s="26" t="s">
        <v>157</v>
      </c>
      <c r="B9" s="27">
        <f>'Duodécimo Previsto'!G$137/12</f>
        <v>103976369.25</v>
      </c>
      <c r="C9" s="27">
        <f>'Duodecimo recebido'!E13</f>
        <v>103976369.25</v>
      </c>
      <c r="D9" s="27">
        <f>Aporte!G15</f>
        <v>21722102.100000001</v>
      </c>
      <c r="E9" s="27">
        <f t="shared" si="0"/>
        <v>125698471.34999999</v>
      </c>
    </row>
    <row r="10" spans="1:5">
      <c r="A10" s="26" t="s">
        <v>158</v>
      </c>
      <c r="B10" s="27">
        <f>'Duodécimo Previsto'!G$137/12</f>
        <v>103976369.25</v>
      </c>
      <c r="C10" s="27">
        <f>'Duodecimo recebido'!E14</f>
        <v>103976369.25</v>
      </c>
      <c r="D10" s="27">
        <f>Aporte!G16</f>
        <v>8771109.4199999999</v>
      </c>
      <c r="E10" s="27">
        <f t="shared" si="0"/>
        <v>112747478.67</v>
      </c>
    </row>
    <row r="11" spans="1:5">
      <c r="A11" s="26" t="s">
        <v>159</v>
      </c>
      <c r="B11" s="27">
        <f>'Duodécimo Previsto'!G$137/12</f>
        <v>103976369.25</v>
      </c>
      <c r="C11" s="27">
        <f>'Duodecimo recebido'!E15</f>
        <v>103976369.25</v>
      </c>
      <c r="D11" s="27">
        <f>Aporte!G17+Aporte!G18</f>
        <v>21570322.289999999</v>
      </c>
      <c r="E11" s="27">
        <f t="shared" si="0"/>
        <v>125546691.53999999</v>
      </c>
    </row>
    <row r="12" spans="1:5">
      <c r="A12" s="26" t="s">
        <v>160</v>
      </c>
      <c r="B12" s="27">
        <f>'Duodécimo Previsto'!G$137/12</f>
        <v>103976369.25</v>
      </c>
      <c r="C12" s="27">
        <f>'Duodecimo recebido'!E16</f>
        <v>103976369.25</v>
      </c>
      <c r="D12" s="27">
        <f>Aporte!G19+Aporte!G20+Aporte!G21</f>
        <v>21530830.34</v>
      </c>
      <c r="E12" s="27">
        <f t="shared" si="0"/>
        <v>125507199.59</v>
      </c>
    </row>
    <row r="13" spans="1:5">
      <c r="A13" s="26" t="s">
        <v>161</v>
      </c>
      <c r="B13" s="27">
        <f>'Duodécimo Previsto'!G$137/12</f>
        <v>103976369.25</v>
      </c>
      <c r="C13" s="27">
        <f>'Duodecimo recebido'!E17</f>
        <v>103976369.25</v>
      </c>
      <c r="D13" s="27">
        <f>Aporte!G22+Aporte!G23+Aporte!G24</f>
        <v>22769063.900000002</v>
      </c>
      <c r="E13" s="27">
        <f t="shared" si="0"/>
        <v>126745433.15000001</v>
      </c>
    </row>
    <row r="14" spans="1:5">
      <c r="A14" s="26" t="s">
        <v>195</v>
      </c>
      <c r="B14" s="27">
        <f>'Duodécimo Previsto'!G$137/12+'Duodécimo Previsto'!E153</f>
        <v>158058597.59999999</v>
      </c>
      <c r="C14" s="27">
        <f>'Duodecimo recebido'!E18+'Duodecimo recebido'!E19</f>
        <v>158058597.59999999</v>
      </c>
      <c r="D14" s="27">
        <f>Aporte!G25+Aporte!G26</f>
        <v>22270731.899999999</v>
      </c>
      <c r="E14" s="27">
        <f t="shared" si="0"/>
        <v>180329329.5</v>
      </c>
    </row>
    <row r="15" spans="1:5">
      <c r="A15" s="26" t="s">
        <v>162</v>
      </c>
      <c r="B15" s="27">
        <f>'Duodécimo Previsto'!G$137/12</f>
        <v>103976369.25</v>
      </c>
      <c r="C15" s="27">
        <f>'Duodecimo recebido'!E20</f>
        <v>103976369.25</v>
      </c>
      <c r="D15" s="27">
        <f>Aporte!G27</f>
        <v>23198059.699999999</v>
      </c>
      <c r="E15" s="27">
        <f t="shared" si="0"/>
        <v>127174428.95</v>
      </c>
    </row>
    <row r="16" spans="1:5">
      <c r="A16" s="26" t="s">
        <v>163</v>
      </c>
      <c r="B16" s="27">
        <f>'Duodécimo Previsto'!G$137/12</f>
        <v>103976369.25</v>
      </c>
      <c r="C16" s="27">
        <f>'Duodecimo recebido'!E21</f>
        <v>103976369.25</v>
      </c>
      <c r="D16" s="27">
        <f>Aporte!G28+Aporte!G29+Aporte!G30</f>
        <v>24141516.460000001</v>
      </c>
      <c r="E16" s="27">
        <f t="shared" si="0"/>
        <v>128117885.71000001</v>
      </c>
    </row>
    <row r="17" spans="1:9">
      <c r="A17" s="26" t="s">
        <v>164</v>
      </c>
      <c r="B17" s="27">
        <f>'Duodécimo Previsto'!G$137/12</f>
        <v>103976369.25</v>
      </c>
      <c r="C17" s="27">
        <f>'Duodecimo recebido'!E22</f>
        <v>103976369.25</v>
      </c>
      <c r="D17" s="27">
        <f>Aporte!G31+Aporte!G32</f>
        <v>24338165.690000001</v>
      </c>
      <c r="E17" s="27">
        <f t="shared" si="0"/>
        <v>128314534.94</v>
      </c>
    </row>
    <row r="18" spans="1:9">
      <c r="A18" s="26" t="s">
        <v>9</v>
      </c>
      <c r="B18" s="27">
        <f>'Duodécimo Previsto'!G$137/12</f>
        <v>103976369.25</v>
      </c>
      <c r="C18" s="27">
        <f>'Duodecimo recebido'!E23</f>
        <v>103976369.25</v>
      </c>
      <c r="D18" s="27">
        <f>Aporte!G33+Aporte!G34-Aporte!G35</f>
        <v>25432798.119999997</v>
      </c>
      <c r="E18" s="27">
        <f t="shared" si="0"/>
        <v>129409167.37</v>
      </c>
    </row>
    <row r="19" spans="1:9">
      <c r="A19" s="33" t="s">
        <v>165</v>
      </c>
      <c r="B19" s="34">
        <f t="shared" ref="B19:C19" si="1">SUM(B7:B18)</f>
        <v>1301798659.3499999</v>
      </c>
      <c r="C19" s="34">
        <f t="shared" si="1"/>
        <v>1301798659.3499999</v>
      </c>
      <c r="D19" s="34">
        <f>SUM(D7:D18)</f>
        <v>263885769.42000002</v>
      </c>
      <c r="E19" s="34">
        <f>SUM(E7:E18)</f>
        <v>1565684428.77</v>
      </c>
    </row>
    <row r="21" spans="1:9" ht="29.25" customHeight="1">
      <c r="A21" s="130" t="s">
        <v>166</v>
      </c>
      <c r="B21" s="84"/>
      <c r="C21" s="84"/>
      <c r="D21" s="84"/>
      <c r="E21" s="84"/>
      <c r="I21" s="60"/>
    </row>
    <row r="22" spans="1:9" ht="28.5" customHeight="1">
      <c r="A22" s="130" t="s">
        <v>180</v>
      </c>
      <c r="B22" s="84"/>
      <c r="C22" s="84"/>
      <c r="D22" s="84"/>
      <c r="E22" s="84"/>
      <c r="I22" s="60"/>
    </row>
    <row r="23" spans="1:9" ht="27.75" customHeight="1">
      <c r="A23" s="126" t="s">
        <v>196</v>
      </c>
      <c r="B23" s="126"/>
      <c r="C23" s="126"/>
      <c r="D23" s="126"/>
      <c r="E23" s="126"/>
    </row>
    <row r="24" spans="1:9" ht="15.75" customHeight="1">
      <c r="A24" s="1"/>
      <c r="B24" s="28"/>
      <c r="C24" s="28"/>
      <c r="D24" s="28"/>
      <c r="E24" s="28"/>
    </row>
    <row r="25" spans="1:9" ht="15.75" customHeight="1">
      <c r="A25" s="1"/>
      <c r="B25" s="28"/>
    </row>
    <row r="26" spans="1:9" ht="15.75" customHeight="1">
      <c r="A26" s="1"/>
      <c r="B26" s="28"/>
      <c r="C26" s="28"/>
      <c r="D26" s="28"/>
      <c r="E26" s="28"/>
    </row>
    <row r="27" spans="1:9" ht="15.75" customHeight="1"/>
    <row r="28" spans="1:9" ht="15.75" customHeight="1">
      <c r="B28" s="28"/>
    </row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6">
    <mergeCell ref="A23:E23"/>
    <mergeCell ref="A2:E2"/>
    <mergeCell ref="A4:C4"/>
    <mergeCell ref="D4:E4"/>
    <mergeCell ref="A21:E21"/>
    <mergeCell ref="A22:E22"/>
  </mergeCells>
  <pageMargins left="0.51181102362204722" right="0.51181102362204722" top="0.78740157480314965" bottom="0.7874015748031496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Duodécimo Previsto</vt:lpstr>
      <vt:lpstr>Duodecimo recebido</vt:lpstr>
      <vt:lpstr>Aporte</vt:lpstr>
      <vt:lpstr>Relatório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SGGUERRA</dc:creator>
  <cp:lastModifiedBy>SGGUERRA</cp:lastModifiedBy>
  <cp:lastPrinted>2025-01-08T17:14:02Z</cp:lastPrinted>
  <dcterms:created xsi:type="dcterms:W3CDTF">2024-04-25T20:10:31Z</dcterms:created>
  <dcterms:modified xsi:type="dcterms:W3CDTF">2025-01-08T17:34:41Z</dcterms:modified>
</cp:coreProperties>
</file>