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anexo I DETALHADO" sheetId="1" r:id="rId1"/>
    <sheet name="ANEXO I" sheetId="2" r:id="rId2"/>
  </sheets>
  <externalReferences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C34" i="2" l="1"/>
  <c r="C33" i="2"/>
  <c r="C32" i="2"/>
  <c r="C28" i="2"/>
  <c r="D27" i="2"/>
  <c r="D24" i="2" s="1"/>
  <c r="C27" i="2"/>
  <c r="C26" i="2"/>
  <c r="C25" i="2"/>
  <c r="C23" i="2"/>
  <c r="C22" i="2"/>
  <c r="C21" i="2"/>
  <c r="C20" i="2"/>
  <c r="D17" i="2"/>
  <c r="C17" i="2"/>
  <c r="D16" i="2"/>
  <c r="C16" i="2"/>
  <c r="D15" i="2"/>
  <c r="D14" i="2" s="1"/>
  <c r="C56" i="1"/>
  <c r="C58" i="1" s="1"/>
  <c r="C37" i="1"/>
  <c r="C36" i="1"/>
  <c r="C35" i="1"/>
  <c r="O31" i="1"/>
  <c r="O30" i="1"/>
  <c r="O29" i="1"/>
  <c r="O28" i="1"/>
  <c r="P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O24" i="1"/>
  <c r="O23" i="1"/>
  <c r="N22" i="1"/>
  <c r="M22" i="1"/>
  <c r="L22" i="1"/>
  <c r="K22" i="1"/>
  <c r="J22" i="1"/>
  <c r="J18" i="1" s="1"/>
  <c r="J32" i="1" s="1"/>
  <c r="I22" i="1"/>
  <c r="H22" i="1"/>
  <c r="G22" i="1"/>
  <c r="F22" i="1"/>
  <c r="E22" i="1"/>
  <c r="D22" i="1"/>
  <c r="C22" i="1"/>
  <c r="O21" i="1"/>
  <c r="O19" i="1" s="1"/>
  <c r="P20" i="1"/>
  <c r="P19" i="1" s="1"/>
  <c r="P18" i="1" s="1"/>
  <c r="P32" i="1" s="1"/>
  <c r="O20" i="1"/>
  <c r="N19" i="1"/>
  <c r="M19" i="1"/>
  <c r="M18" i="1" s="1"/>
  <c r="M32" i="1" s="1"/>
  <c r="L19" i="1"/>
  <c r="L18" i="1" s="1"/>
  <c r="L32" i="1" s="1"/>
  <c r="K19" i="1"/>
  <c r="K18" i="1" s="1"/>
  <c r="K32" i="1" s="1"/>
  <c r="J19" i="1"/>
  <c r="I19" i="1"/>
  <c r="H19" i="1"/>
  <c r="H18" i="1" s="1"/>
  <c r="H32" i="1" s="1"/>
  <c r="G19" i="1"/>
  <c r="G18" i="1" s="1"/>
  <c r="G32" i="1" s="1"/>
  <c r="F19" i="1"/>
  <c r="E19" i="1"/>
  <c r="E18" i="1" s="1"/>
  <c r="E32" i="1" s="1"/>
  <c r="D19" i="1"/>
  <c r="D18" i="1" s="1"/>
  <c r="D32" i="1" s="1"/>
  <c r="C19" i="1"/>
  <c r="C18" i="1" s="1"/>
  <c r="C32" i="1" s="1"/>
  <c r="I18" i="1"/>
  <c r="I32" i="1" s="1"/>
  <c r="F18" i="1" l="1"/>
  <c r="F32" i="1" s="1"/>
  <c r="N18" i="1"/>
  <c r="N32" i="1" s="1"/>
  <c r="C38" i="1"/>
  <c r="O27" i="1"/>
  <c r="O22" i="1"/>
  <c r="O18" i="1" s="1"/>
  <c r="O32" i="1" s="1"/>
  <c r="C39" i="1" s="1"/>
  <c r="D39" i="1" s="1"/>
  <c r="C15" i="2"/>
  <c r="C19" i="2"/>
  <c r="C14" i="2"/>
  <c r="C35" i="2"/>
  <c r="C39" i="2" s="1"/>
  <c r="C24" i="2"/>
  <c r="D29" i="2"/>
  <c r="C42" i="1" l="1"/>
  <c r="C40" i="1"/>
  <c r="C41" i="1"/>
  <c r="C38" i="2"/>
  <c r="C37" i="2"/>
  <c r="C29" i="2"/>
  <c r="C36" i="2" s="1"/>
  <c r="D36" i="2" s="1"/>
</calcChain>
</file>

<file path=xl/sharedStrings.xml><?xml version="1.0" encoding="utf-8"?>
<sst xmlns="http://schemas.openxmlformats.org/spreadsheetml/2006/main" count="107" uniqueCount="82">
  <si>
    <t xml:space="preserve">        GOVERNO DO ESTADO DO ESPIRITO SANTO - PODER JUDICIÁRIO</t>
  </si>
  <si>
    <t xml:space="preserve">  RELATÓRIO DE GESTÃO FISCAL</t>
  </si>
  <si>
    <t xml:space="preserve">                                                                                                              DEMONSTRATIVO DA DESPESA COM PESSOAL</t>
  </si>
  <si>
    <t xml:space="preserve">              ORÇAMENTOS FISCAL E DA SEGURIDADE SOCIAL</t>
  </si>
  <si>
    <t>MAIO/2024 A  ABRIL/2025</t>
  </si>
  <si>
    <t xml:space="preserve"> RGF - ANEXO 1 (LRF, art. 55, inciso I, alínea "a")</t>
  </si>
  <si>
    <t>DESPESA COM PESSOAL</t>
  </si>
  <si>
    <t xml:space="preserve">INSCRITAS EM RESTOS A PAGAR NÃO PROCESSADOS </t>
  </si>
  <si>
    <t xml:space="preserve">(MR-1) </t>
  </si>
  <si>
    <t xml:space="preserve">(MR-2) </t>
  </si>
  <si>
    <t xml:space="preserve">(MR-3) </t>
  </si>
  <si>
    <t xml:space="preserve">(MR-4) </t>
  </si>
  <si>
    <t xml:space="preserve">(MR-5) </t>
  </si>
  <si>
    <t xml:space="preserve">(MR-6) </t>
  </si>
  <si>
    <t xml:space="preserve">(MR-7) </t>
  </si>
  <si>
    <t xml:space="preserve">(MR-8) </t>
  </si>
  <si>
    <t xml:space="preserve">(MR-9) </t>
  </si>
  <si>
    <t xml:space="preserve">(MR-10) </t>
  </si>
  <si>
    <t xml:space="preserve">(MR-11) </t>
  </si>
  <si>
    <t xml:space="preserve">(MR-12) </t>
  </si>
  <si>
    <t>TOTAL (ÚLTIMOS 12 MESES) 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</si>
  <si>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</si>
  <si>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</si>
  <si>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</si>
  <si>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</si>
  <si>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</si>
  <si>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Pessoal Inativo e Pensionistas (a) </t>
  </si>
  <si>
    <t xml:space="preserve">      Aposentadorias, Reserva e Reformas (a)</t>
  </si>
  <si>
    <t xml:space="preserve">      Pensões (a)</t>
  </si>
  <si>
    <t xml:space="preserve">    Outras despesas de pessoal decorrentes de contratos de terceirização ou de contratação de forma indireta (§ 1º do art. 18 da LRF)</t>
  </si>
  <si>
    <t xml:space="preserve">    Despesa com Pessoal não Executada Orçamentariamente (a)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</si>
  <si>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</si>
  <si>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</si>
  <si>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</si>
  <si>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</si>
  <si>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 (b)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</si>
  <si>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</si>
  <si>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</si>
  <si>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</si>
  <si>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</si>
  <si>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</si>
  <si>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</si>
  <si>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 xml:space="preserve">(-) Transferências obrigatórias da União relativas às emendas individuais (art. 166-A, § 1º, da CF) (V) </t>
  </si>
  <si>
    <t xml:space="preserve"> (-) Transferências obrigatórias da União relativas às emendas de bancada (art. 166, § 16 da CF) (VI) </t>
  </si>
  <si>
    <t>RECEITA CORRENTE LÍQUIDA AJUSTADA PARA CÁLCULO DOS LIMITES DA DESPESA COM PESSOAL (VII) = (IV - V - VI)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</si>
  <si>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</si>
  <si>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</si>
  <si>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</si>
  <si>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</si>
  <si>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 xml:space="preserve">FONTE:  </t>
  </si>
  <si>
    <t>Despesas:SIGEFES-Sistema Integrado de Gestão das Finanças Públicas do Espírito Santo</t>
  </si>
  <si>
    <t>Receitas: Os dados da Receita Corrente Líquida foram fornecidos pela Subgerência de Informações Fiscais e Contabilidade de Custos da Secretaria de Estado da Fazenda, por meio eletrônico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</si>
  <si>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</si>
  <si>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RECEITA CORRENTE LÍQUIDA (III) = (I - II)</t>
  </si>
  <si>
    <t>( - ) Transferências obrigatórias da União relativas às emendas individuais (art. 166-A, § 1º, da CF) (IV)</t>
  </si>
  <si>
    <t>RECEITA CORRENTE LÍQUIDA AJUSTADA PARA CÁLCULO DOS LIMITES DE ENDIVIDAMENTO (V) = (III - IV)</t>
  </si>
  <si>
    <t>( - ) Transferências obrigatórias da União relativas às emendas de bancada (art. 166, § 16, da CF) (VI)</t>
  </si>
  <si>
    <t>RECEITA CORRENTE LÍQUIDA AJUSTADA PARA CÁLCULO DOS LIMITES DA DESPESA COM PESSOAL (VII) = (V - VI)</t>
  </si>
  <si>
    <t xml:space="preserve">                          GOVERNO DO ESTADO DO ESPIRITO SANTO </t>
  </si>
  <si>
    <t xml:space="preserve">                   PODER JUDICIÁRIO</t>
  </si>
  <si>
    <t xml:space="preserve">                        RELATÓRIO DE GESTÃO FISCAL  </t>
  </si>
  <si>
    <t xml:space="preserve">                            DEMONSTRATIVO DA DESPESA COM PESSOAL</t>
  </si>
  <si>
    <t xml:space="preserve">                            ORÇAMENTOS FISCAL E DA SEGURIDADE SOCIAL</t>
  </si>
  <si>
    <t xml:space="preserve">                                    MAIO/2024 A  ABRIL/2025</t>
  </si>
  <si>
    <t xml:space="preserve"> RGF - ANEXO I (LRF, art. 55, inciso I, alinea "a")</t>
  </si>
  <si>
    <t>RS 1,00</t>
  </si>
  <si>
    <t>DESPESAS EXECUTADAS</t>
  </si>
  <si>
    <t>(  MAIO/2024 A ABRIL/2025)</t>
  </si>
  <si>
    <t>LIQUIDADAS</t>
  </si>
  <si>
    <t>INSCRITAS EM RESTOS A PAGAR NÃO PROCESSADOS</t>
  </si>
  <si>
    <t>(a)</t>
  </si>
  <si>
    <t xml:space="preserve">      Benefícios Previdenciários</t>
  </si>
  <si>
    <t xml:space="preserve">     Outras despesas de pessoal decorrentes de contratos de terceirização ou de contratação de forma indireta (§ 1º do art. 18 da LRF)</t>
  </si>
  <si>
    <t xml:space="preserve"> </t>
  </si>
  <si>
    <t>DESPESA LIQUIDA COM PESSOAL (III) = (I - II)</t>
  </si>
  <si>
    <t>% SOBRE A RCL</t>
  </si>
  <si>
    <t>RECEITA CORRENTE LIQUIDA - RCL (IV)</t>
  </si>
  <si>
    <t>DESPESA TOTAL COM PESSOAL - DTP (V)= (III a + III b)</t>
  </si>
  <si>
    <t xml:space="preserve">                                                        </t>
  </si>
  <si>
    <t>LIMITE MÁXIMO (VIII)  (incisos I, II e III. art. 20 da LRF)</t>
  </si>
  <si>
    <r>
      <t xml:space="preserve">LIMITE PRUDENCIAL(IX) = (0,95 x VIII) (parágrafo único. art. </t>
    </r>
    <r>
      <rPr>
        <i/>
        <sz val="8"/>
        <color indexed="59"/>
        <rFont val="Calibri"/>
        <family val="2"/>
      </rPr>
      <t xml:space="preserve">22 da </t>
    </r>
    <r>
      <rPr>
        <sz val="8"/>
        <color indexed="59"/>
        <rFont val="Calibri"/>
        <family val="2"/>
      </rPr>
      <t xml:space="preserve">LRF) </t>
    </r>
  </si>
  <si>
    <r>
      <t>LIMITE DE ALERTA (X) = (0,90 x VIII) (inciso II do § 1º do art. 59</t>
    </r>
    <r>
      <rPr>
        <i/>
        <sz val="8"/>
        <color indexed="59"/>
        <rFont val="Calibri"/>
        <family val="2"/>
      </rPr>
      <t xml:space="preserve"> da </t>
    </r>
    <r>
      <rPr>
        <sz val="8"/>
        <color indexed="59"/>
        <rFont val="Calibri"/>
        <family val="2"/>
      </rPr>
      <t xml:space="preserve">LRF)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</si>
</sst>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_(* #,##0.00_);_(* \(#,##0.00\);_(* &quot;-&quot;??_);_(@_)"/>
    <numFmt numFmtId="165" formatCode="#,##0.0"/>
    <numFmt numFmtId="166" formatCode="&quot;R$&quot;\ #,##0.0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"/>
      <name val="Tahoma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color rgb="FF00000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8"/>
      <color indexed="72"/>
      <name val="Tahoma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8"/>
      <color rgb="FF35383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8"/>
      <name val="Calibri"/>
      <family val="2"/>
    </font>
    <font>
      <b/>
      <sz val="8"/>
      <color rgb="FF222222"/>
      <name val="Verdana"/>
      <family val="2"/>
    </font>
    <font>
      <sz val="8"/>
      <color rgb="FF222222"/>
      <name val="Verdana"/>
      <family val="2"/>
    </font>
    <font>
      <sz val="10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6"/>
      <color theme="2" tint="-0.89999084444715716"/>
      <name val="Arial"/>
      <family val="2"/>
    </font>
    <font>
      <b/>
      <sz val="9"/>
      <color theme="2" tint="-0.89999084444715716"/>
      <name val="Arial"/>
      <family val="2"/>
    </font>
    <font>
      <b/>
      <sz val="8"/>
      <color theme="2" tint="-0.89999084444715716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sz val="5"/>
      <color theme="2" tint="-0.89999084444715716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sz val="14"/>
      <color theme="2" tint="-0.89999084444715716"/>
      <name val="Arial"/>
      <family val="2"/>
    </font>
    <font>
      <sz val="14"/>
      <color theme="2" tint="-0.89999084444715716"/>
      <name val="Calibri"/>
      <family val="2"/>
      <scheme val="minor"/>
    </font>
    <font>
      <b/>
      <sz val="8"/>
      <color theme="2" tint="-0.89999084444715716"/>
      <name val="Times New Roman"/>
      <family val="1"/>
    </font>
    <font>
      <sz val="8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i/>
      <sz val="8"/>
      <color indexed="59"/>
      <name val="Calibri"/>
      <family val="2"/>
    </font>
    <font>
      <sz val="8"/>
      <color indexed="59"/>
      <name val="Calibri"/>
      <family val="2"/>
    </font>
    <font>
      <sz val="8"/>
      <color theme="2" tint="-0.899990844447157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5" fillId="0" borderId="0" applyNumberFormat="0" applyFont="0" applyFill="0" applyBorder="0" applyAlignment="0" applyProtection="0"/>
  </cellStyleXfs>
  <cellXfs count="22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horizontal="right" vertical="top"/>
    </xf>
    <xf numFmtId="4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horizontal="center" vertical="top"/>
    </xf>
    <xf numFmtId="0" fontId="1" fillId="0" borderId="0" xfId="1" applyFill="1"/>
    <xf numFmtId="0" fontId="5" fillId="0" borderId="0" xfId="1" applyNumberFormat="1" applyFont="1" applyFill="1" applyAlignment="1"/>
    <xf numFmtId="4" fontId="5" fillId="0" borderId="0" xfId="1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" fontId="2" fillId="0" borderId="0" xfId="1" applyNumberFormat="1" applyFont="1" applyFill="1" applyAlignment="1">
      <alignment horizontal="right"/>
    </xf>
    <xf numFmtId="0" fontId="5" fillId="2" borderId="0" xfId="1" applyNumberFormat="1" applyFont="1" applyFill="1" applyAlignment="1"/>
    <xf numFmtId="4" fontId="5" fillId="0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center" wrapText="1"/>
    </xf>
    <xf numFmtId="164" fontId="8" fillId="2" borderId="0" xfId="2" applyFont="1" applyFill="1" applyBorder="1" applyAlignment="1">
      <alignment horizontal="right" wrapText="1"/>
    </xf>
    <xf numFmtId="8" fontId="5" fillId="2" borderId="0" xfId="1" applyNumberFormat="1" applyFont="1" applyFill="1" applyAlignment="1"/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 applyProtection="1">
      <alignment horizontal="center" vertical="top"/>
    </xf>
    <xf numFmtId="0" fontId="10" fillId="5" borderId="4" xfId="0" applyNumberFormat="1" applyFont="1" applyFill="1" applyBorder="1" applyAlignment="1" applyProtection="1">
      <alignment horizontal="center" vertical="top"/>
    </xf>
    <xf numFmtId="0" fontId="10" fillId="5" borderId="5" xfId="0" applyNumberFormat="1" applyFont="1" applyFill="1" applyBorder="1" applyAlignment="1" applyProtection="1">
      <alignment horizontal="center" vertical="top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justify" wrapText="1"/>
    </xf>
    <xf numFmtId="0" fontId="9" fillId="5" borderId="8" xfId="0" applyFont="1" applyFill="1" applyBorder="1" applyAlignment="1">
      <alignment horizontal="center" vertical="justify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7" fontId="12" fillId="5" borderId="11" xfId="0" applyNumberFormat="1" applyFont="1" applyFill="1" applyBorder="1" applyAlignment="1" applyProtection="1">
      <alignment horizontal="center" vertical="top"/>
    </xf>
    <xf numFmtId="0" fontId="11" fillId="5" borderId="11" xfId="0" applyFont="1" applyFill="1" applyBorder="1" applyAlignment="1">
      <alignment horizontal="center" vertical="center" wrapText="1"/>
    </xf>
    <xf numFmtId="0" fontId="13" fillId="6" borderId="8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right"/>
    </xf>
    <xf numFmtId="0" fontId="14" fillId="0" borderId="0" xfId="1" applyFont="1" applyFill="1"/>
    <xf numFmtId="0" fontId="15" fillId="0" borderId="3" xfId="1" applyNumberFormat="1" applyFont="1" applyFill="1" applyBorder="1" applyAlignment="1"/>
    <xf numFmtId="4" fontId="15" fillId="0" borderId="2" xfId="1" applyNumberFormat="1" applyFont="1" applyFill="1" applyBorder="1" applyAlignment="1"/>
    <xf numFmtId="4" fontId="16" fillId="3" borderId="0" xfId="0" applyNumberFormat="1" applyFont="1" applyFill="1" applyBorder="1" applyAlignment="1">
      <alignment horizontal="right" vertical="top" wrapText="1"/>
    </xf>
    <xf numFmtId="0" fontId="15" fillId="0" borderId="3" xfId="1" applyNumberFormat="1" applyFont="1" applyFill="1" applyBorder="1" applyAlignment="1">
      <alignment horizontal="left"/>
    </xf>
    <xf numFmtId="4" fontId="15" fillId="0" borderId="6" xfId="0" applyNumberFormat="1" applyFont="1" applyFill="1" applyBorder="1" applyAlignment="1" applyProtection="1">
      <alignment horizontal="right" vertical="top"/>
    </xf>
    <xf numFmtId="4" fontId="17" fillId="0" borderId="0" xfId="1" applyNumberFormat="1" applyFont="1" applyFill="1" applyAlignment="1">
      <alignment horizontal="right"/>
    </xf>
    <xf numFmtId="0" fontId="18" fillId="0" borderId="0" xfId="1" applyFont="1" applyFill="1"/>
    <xf numFmtId="0" fontId="5" fillId="0" borderId="3" xfId="1" applyNumberFormat="1" applyFont="1" applyFill="1" applyBorder="1" applyAlignment="1">
      <alignment horizontal="left"/>
    </xf>
    <xf numFmtId="4" fontId="5" fillId="0" borderId="6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vertical="top" wrapText="1"/>
    </xf>
    <xf numFmtId="4" fontId="7" fillId="0" borderId="6" xfId="0" applyNumberFormat="1" applyFont="1" applyBorder="1"/>
    <xf numFmtId="4" fontId="19" fillId="0" borderId="6" xfId="0" applyNumberFormat="1" applyFont="1" applyBorder="1"/>
    <xf numFmtId="4" fontId="5" fillId="0" borderId="6" xfId="1" applyNumberFormat="1" applyFont="1" applyFill="1" applyBorder="1" applyAlignment="1"/>
    <xf numFmtId="4" fontId="7" fillId="4" borderId="6" xfId="0" applyNumberFormat="1" applyFont="1" applyFill="1" applyBorder="1" applyAlignment="1">
      <alignment horizontal="right" vertical="center" wrapText="1"/>
    </xf>
    <xf numFmtId="0" fontId="1" fillId="2" borderId="0" xfId="1" applyFill="1"/>
    <xf numFmtId="0" fontId="15" fillId="2" borderId="3" xfId="1" applyNumberFormat="1" applyFont="1" applyFill="1" applyBorder="1" applyAlignment="1">
      <alignment horizontal="left"/>
    </xf>
    <xf numFmtId="4" fontId="15" fillId="0" borderId="6" xfId="1" applyNumberFormat="1" applyFont="1" applyFill="1" applyBorder="1" applyAlignment="1"/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5" fillId="0" borderId="3" xfId="1" applyNumberFormat="1" applyFont="1" applyFill="1" applyBorder="1" applyAlignment="1">
      <alignment horizontal="left" wrapText="1"/>
    </xf>
    <xf numFmtId="4" fontId="5" fillId="0" borderId="12" xfId="1" applyNumberFormat="1" applyFont="1" applyFill="1" applyBorder="1" applyAlignment="1"/>
    <xf numFmtId="4" fontId="5" fillId="0" borderId="6" xfId="0" applyNumberFormat="1" applyFont="1" applyFill="1" applyBorder="1" applyAlignment="1" applyProtection="1">
      <alignment horizontal="right"/>
    </xf>
    <xf numFmtId="4" fontId="14" fillId="0" borderId="0" xfId="1" applyNumberFormat="1" applyFont="1" applyFill="1" applyBorder="1"/>
    <xf numFmtId="0" fontId="5" fillId="0" borderId="3" xfId="1" applyNumberFormat="1" applyFont="1" applyFill="1" applyBorder="1" applyAlignment="1">
      <alignment horizontal="left" indent="1"/>
    </xf>
    <xf numFmtId="4" fontId="5" fillId="0" borderId="6" xfId="0" applyNumberFormat="1" applyFont="1" applyFill="1" applyBorder="1" applyAlignment="1" applyProtection="1">
      <alignment horizontal="right" vertical="top"/>
    </xf>
    <xf numFmtId="4" fontId="5" fillId="0" borderId="0" xfId="0" applyNumberFormat="1" applyFont="1" applyFill="1" applyBorder="1" applyAlignment="1" applyProtection="1">
      <alignment horizontal="right" vertical="top"/>
    </xf>
    <xf numFmtId="4" fontId="5" fillId="0" borderId="12" xfId="0" applyNumberFormat="1" applyFont="1" applyFill="1" applyBorder="1" applyAlignment="1" applyProtection="1">
      <alignment horizontal="right" vertical="top"/>
    </xf>
    <xf numFmtId="0" fontId="20" fillId="0" borderId="0" xfId="1" applyFont="1" applyFill="1"/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4" fontId="5" fillId="0" borderId="6" xfId="0" applyNumberFormat="1" applyFont="1" applyFill="1" applyBorder="1"/>
    <xf numFmtId="4" fontId="20" fillId="0" borderId="0" xfId="1" applyNumberFormat="1" applyFont="1" applyFill="1" applyAlignment="1">
      <alignment horizontal="right"/>
    </xf>
    <xf numFmtId="4" fontId="8" fillId="3" borderId="0" xfId="0" applyNumberFormat="1" applyFont="1" applyFill="1" applyBorder="1" applyAlignment="1">
      <alignment horizontal="right" vertical="top" wrapText="1"/>
    </xf>
    <xf numFmtId="4" fontId="8" fillId="3" borderId="6" xfId="0" applyNumberFormat="1" applyFont="1" applyFill="1" applyBorder="1" applyAlignment="1">
      <alignment horizontal="right" vertical="top" wrapText="1"/>
    </xf>
    <xf numFmtId="4" fontId="21" fillId="0" borderId="0" xfId="1" applyNumberFormat="1" applyFont="1" applyFill="1" applyAlignment="1">
      <alignment horizontal="right"/>
    </xf>
    <xf numFmtId="0" fontId="15" fillId="6" borderId="3" xfId="1" applyNumberFormat="1" applyFont="1" applyFill="1" applyBorder="1" applyAlignment="1"/>
    <xf numFmtId="4" fontId="15" fillId="6" borderId="11" xfId="1" applyNumberFormat="1" applyFont="1" applyFill="1" applyBorder="1" applyAlignment="1"/>
    <xf numFmtId="4" fontId="17" fillId="0" borderId="0" xfId="1" applyNumberFormat="1" applyFont="1" applyFill="1" applyBorder="1" applyAlignment="1">
      <alignment horizontal="right"/>
    </xf>
    <xf numFmtId="0" fontId="5" fillId="2" borderId="13" xfId="1" applyNumberFormat="1" applyFont="1" applyFill="1" applyBorder="1" applyAlignment="1"/>
    <xf numFmtId="4" fontId="5" fillId="0" borderId="9" xfId="1" applyNumberFormat="1" applyFont="1" applyFill="1" applyBorder="1" applyAlignment="1"/>
    <xf numFmtId="0" fontId="5" fillId="0" borderId="10" xfId="1" applyNumberFormat="1" applyFont="1" applyFill="1" applyBorder="1" applyAlignment="1"/>
    <xf numFmtId="0" fontId="15" fillId="6" borderId="13" xfId="1" applyNumberFormat="1" applyFont="1" applyFill="1" applyBorder="1" applyAlignment="1">
      <alignment horizontal="center"/>
    </xf>
    <xf numFmtId="0" fontId="15" fillId="6" borderId="14" xfId="1" applyNumberFormat="1" applyFont="1" applyFill="1" applyBorder="1" applyAlignment="1">
      <alignment horizontal="center"/>
    </xf>
    <xf numFmtId="0" fontId="15" fillId="6" borderId="9" xfId="1" applyNumberFormat="1" applyFont="1" applyFill="1" applyBorder="1" applyAlignment="1">
      <alignment horizontal="center"/>
    </xf>
    <xf numFmtId="0" fontId="15" fillId="6" borderId="9" xfId="1" applyNumberFormat="1" applyFont="1" applyFill="1" applyBorder="1" applyAlignment="1"/>
    <xf numFmtId="4" fontId="15" fillId="6" borderId="9" xfId="1" applyNumberFormat="1" applyFont="1" applyFill="1" applyBorder="1" applyAlignment="1"/>
    <xf numFmtId="0" fontId="15" fillId="6" borderId="10" xfId="1" applyNumberFormat="1" applyFont="1" applyFill="1" applyBorder="1" applyAlignment="1"/>
    <xf numFmtId="4" fontId="22" fillId="0" borderId="14" xfId="0" applyNumberFormat="1" applyFont="1" applyBorder="1" applyAlignment="1">
      <alignment wrapText="1"/>
    </xf>
    <xf numFmtId="0" fontId="15" fillId="0" borderId="4" xfId="1" applyNumberFormat="1" applyFont="1" applyFill="1" applyBorder="1" applyAlignment="1">
      <alignment horizontal="center"/>
    </xf>
    <xf numFmtId="0" fontId="15" fillId="0" borderId="4" xfId="1" applyNumberFormat="1" applyFont="1" applyFill="1" applyBorder="1" applyAlignment="1"/>
    <xf numFmtId="0" fontId="15" fillId="0" borderId="9" xfId="1" applyNumberFormat="1" applyFont="1" applyFill="1" applyBorder="1" applyAlignment="1"/>
    <xf numFmtId="0" fontId="15" fillId="0" borderId="10" xfId="1" applyNumberFormat="1" applyFont="1" applyFill="1" applyBorder="1" applyAlignment="1"/>
    <xf numFmtId="4" fontId="21" fillId="0" borderId="0" xfId="1" applyNumberFormat="1" applyFont="1" applyFill="1" applyBorder="1" applyAlignment="1">
      <alignment horizontal="right"/>
    </xf>
    <xf numFmtId="0" fontId="5" fillId="0" borderId="13" xfId="1" applyFont="1" applyBorder="1" applyAlignment="1"/>
    <xf numFmtId="4" fontId="5" fillId="0" borderId="14" xfId="0" applyNumberFormat="1" applyFont="1" applyBorder="1" applyAlignment="1">
      <alignment horizontal="right" vertical="center" wrapText="1"/>
    </xf>
    <xf numFmtId="0" fontId="5" fillId="0" borderId="9" xfId="1" applyFont="1" applyBorder="1" applyAlignment="1">
      <alignment horizontal="center"/>
    </xf>
    <xf numFmtId="0" fontId="5" fillId="0" borderId="9" xfId="1" applyFont="1" applyBorder="1" applyAlignment="1"/>
    <xf numFmtId="0" fontId="15" fillId="0" borderId="9" xfId="1" applyFont="1" applyBorder="1" applyAlignment="1">
      <alignment horizontal="center"/>
    </xf>
    <xf numFmtId="4" fontId="5" fillId="0" borderId="9" xfId="1" applyNumberFormat="1" applyFont="1" applyBorder="1"/>
    <xf numFmtId="0" fontId="1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4" fontId="5" fillId="0" borderId="1" xfId="1" applyNumberFormat="1" applyFont="1" applyBorder="1"/>
    <xf numFmtId="0" fontId="15" fillId="0" borderId="1" xfId="1" applyFont="1" applyBorder="1" applyAlignment="1">
      <alignment horizontal="center"/>
    </xf>
    <xf numFmtId="49" fontId="5" fillId="0" borderId="7" xfId="1" applyNumberFormat="1" applyFont="1" applyBorder="1" applyAlignment="1">
      <alignment vertical="justify"/>
    </xf>
    <xf numFmtId="4" fontId="15" fillId="2" borderId="14" xfId="1" applyNumberFormat="1" applyFont="1" applyFill="1" applyBorder="1" applyAlignment="1"/>
    <xf numFmtId="0" fontId="15" fillId="0" borderId="13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/>
    <xf numFmtId="0" fontId="5" fillId="6" borderId="13" xfId="1" applyNumberFormat="1" applyFont="1" applyFill="1" applyBorder="1" applyAlignment="1"/>
    <xf numFmtId="4" fontId="15" fillId="6" borderId="14" xfId="1" applyNumberFormat="1" applyFont="1" applyFill="1" applyBorder="1" applyAlignment="1"/>
    <xf numFmtId="10" fontId="15" fillId="6" borderId="13" xfId="1" applyNumberFormat="1" applyFont="1" applyFill="1" applyBorder="1" applyAlignment="1">
      <alignment horizontal="center"/>
    </xf>
    <xf numFmtId="10" fontId="15" fillId="6" borderId="9" xfId="1" applyNumberFormat="1" applyFont="1" applyFill="1" applyBorder="1" applyAlignment="1">
      <alignment horizontal="center"/>
    </xf>
    <xf numFmtId="10" fontId="15" fillId="6" borderId="9" xfId="1" applyNumberFormat="1" applyFont="1" applyFill="1" applyBorder="1" applyAlignment="1"/>
    <xf numFmtId="10" fontId="15" fillId="6" borderId="10" xfId="1" applyNumberFormat="1" applyFont="1" applyFill="1" applyBorder="1" applyAlignment="1"/>
    <xf numFmtId="165" fontId="23" fillId="4" borderId="13" xfId="0" applyNumberFormat="1" applyFont="1" applyFill="1" applyBorder="1" applyAlignment="1">
      <alignment horizontal="center" vertical="center" wrapText="1"/>
    </xf>
    <xf numFmtId="165" fontId="23" fillId="4" borderId="9" xfId="0" applyNumberFormat="1" applyFont="1" applyFill="1" applyBorder="1" applyAlignment="1">
      <alignment horizontal="center" vertical="center" wrapText="1"/>
    </xf>
    <xf numFmtId="4" fontId="24" fillId="0" borderId="0" xfId="1" applyNumberFormat="1" applyFont="1" applyFill="1" applyBorder="1"/>
    <xf numFmtId="165" fontId="23" fillId="4" borderId="9" xfId="0" applyNumberFormat="1" applyFont="1" applyFill="1" applyBorder="1" applyAlignment="1">
      <alignment vertical="center" wrapText="1"/>
    </xf>
    <xf numFmtId="165" fontId="23" fillId="4" borderId="10" xfId="0" applyNumberFormat="1" applyFont="1" applyFill="1" applyBorder="1" applyAlignment="1">
      <alignment vertical="center" wrapText="1"/>
    </xf>
    <xf numFmtId="0" fontId="1" fillId="0" borderId="0" xfId="1" applyFill="1" applyBorder="1"/>
    <xf numFmtId="0" fontId="25" fillId="2" borderId="13" xfId="1" applyNumberFormat="1" applyFont="1" applyFill="1" applyBorder="1" applyAlignment="1"/>
    <xf numFmtId="4" fontId="15" fillId="2" borderId="9" xfId="1" applyNumberFormat="1" applyFont="1" applyFill="1" applyBorder="1" applyAlignment="1"/>
    <xf numFmtId="0" fontId="5" fillId="2" borderId="1" xfId="1" applyNumberFormat="1" applyFont="1" applyFill="1" applyBorder="1" applyAlignment="1"/>
    <xf numFmtId="0" fontId="5" fillId="2" borderId="8" xfId="1" applyNumberFormat="1" applyFont="1" applyFill="1" applyBorder="1" applyAlignment="1"/>
    <xf numFmtId="0" fontId="26" fillId="2" borderId="0" xfId="1" applyNumberFormat="1" applyFont="1" applyFill="1" applyBorder="1" applyAlignment="1"/>
    <xf numFmtId="0" fontId="6" fillId="2" borderId="0" xfId="1" applyNumberFormat="1" applyFont="1" applyFill="1" applyBorder="1" applyAlignment="1"/>
    <xf numFmtId="0" fontId="5" fillId="2" borderId="0" xfId="1" applyNumberFormat="1" applyFont="1" applyFill="1" applyBorder="1" applyAlignment="1"/>
    <xf numFmtId="164" fontId="5" fillId="3" borderId="0" xfId="2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left" wrapText="1"/>
    </xf>
    <xf numFmtId="4" fontId="6" fillId="0" borderId="0" xfId="0" applyNumberFormat="1" applyFont="1" applyBorder="1" applyAlignment="1">
      <alignment horizontal="right" vertical="center"/>
    </xf>
    <xf numFmtId="4" fontId="1" fillId="0" borderId="0" xfId="1" applyNumberFormat="1" applyFill="1"/>
    <xf numFmtId="4" fontId="18" fillId="0" borderId="0" xfId="1" applyNumberFormat="1" applyFont="1" applyFill="1"/>
    <xf numFmtId="14" fontId="1" fillId="0" borderId="0" xfId="1" applyNumberFormat="1" applyFill="1"/>
    <xf numFmtId="0" fontId="27" fillId="4" borderId="15" xfId="0" applyFont="1" applyFill="1" applyBorder="1" applyAlignment="1">
      <alignment vertical="center" wrapText="1"/>
    </xf>
    <xf numFmtId="4" fontId="27" fillId="4" borderId="16" xfId="0" applyNumberFormat="1" applyFont="1" applyFill="1" applyBorder="1" applyAlignment="1">
      <alignment horizontal="right" vertical="center"/>
    </xf>
    <xf numFmtId="0" fontId="28" fillId="4" borderId="17" xfId="0" applyFont="1" applyFill="1" applyBorder="1" applyAlignment="1">
      <alignment vertical="center" wrapText="1"/>
    </xf>
    <xf numFmtId="4" fontId="28" fillId="4" borderId="18" xfId="0" applyNumberFormat="1" applyFont="1" applyFill="1" applyBorder="1" applyAlignment="1">
      <alignment horizontal="right" vertical="center"/>
    </xf>
    <xf numFmtId="0" fontId="27" fillId="4" borderId="17" xfId="0" applyFont="1" applyFill="1" applyBorder="1" applyAlignment="1">
      <alignment vertical="center" wrapText="1"/>
    </xf>
    <xf numFmtId="4" fontId="27" fillId="4" borderId="18" xfId="0" applyNumberFormat="1" applyFont="1" applyFill="1" applyBorder="1" applyAlignment="1">
      <alignment horizontal="right" vertical="center"/>
    </xf>
    <xf numFmtId="4" fontId="14" fillId="0" borderId="0" xfId="1" applyNumberFormat="1" applyFont="1" applyFill="1"/>
    <xf numFmtId="0" fontId="29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0" fillId="2" borderId="0" xfId="0" applyFont="1" applyFill="1"/>
    <xf numFmtId="0" fontId="33" fillId="4" borderId="0" xfId="0" applyFont="1" applyFill="1" applyBorder="1" applyAlignment="1">
      <alignment wrapText="1"/>
    </xf>
    <xf numFmtId="0" fontId="34" fillId="4" borderId="0" xfId="0" applyFont="1" applyFill="1" applyBorder="1" applyAlignment="1">
      <alignment wrapText="1"/>
    </xf>
    <xf numFmtId="0" fontId="35" fillId="4" borderId="0" xfId="0" applyFont="1" applyFill="1" applyBorder="1" applyAlignment="1">
      <alignment horizontal="right" wrapText="1"/>
    </xf>
    <xf numFmtId="0" fontId="29" fillId="0" borderId="0" xfId="0" applyFont="1"/>
    <xf numFmtId="0" fontId="30" fillId="2" borderId="0" xfId="0" applyFont="1" applyFill="1" applyBorder="1"/>
    <xf numFmtId="0" fontId="29" fillId="0" borderId="0" xfId="0" applyFont="1" applyBorder="1"/>
    <xf numFmtId="4" fontId="37" fillId="0" borderId="0" xfId="0" applyNumberFormat="1" applyFont="1" applyBorder="1"/>
    <xf numFmtId="4" fontId="37" fillId="0" borderId="0" xfId="0" applyNumberFormat="1" applyFont="1"/>
    <xf numFmtId="0" fontId="33" fillId="4" borderId="2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36" fillId="4" borderId="6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4" fillId="2" borderId="0" xfId="0" applyFont="1" applyFill="1" applyBorder="1"/>
    <xf numFmtId="4" fontId="38" fillId="0" borderId="0" xfId="0" applyNumberFormat="1" applyFont="1" applyBorder="1"/>
    <xf numFmtId="4" fontId="38" fillId="0" borderId="0" xfId="0" applyNumberFormat="1" applyFont="1"/>
    <xf numFmtId="0" fontId="35" fillId="0" borderId="0" xfId="0" applyFont="1"/>
    <xf numFmtId="0" fontId="39" fillId="4" borderId="2" xfId="0" applyFont="1" applyFill="1" applyBorder="1" applyAlignment="1">
      <alignment vertical="top" wrapText="1"/>
    </xf>
    <xf numFmtId="4" fontId="39" fillId="0" borderId="19" xfId="0" applyNumberFormat="1" applyFont="1" applyFill="1" applyBorder="1" applyAlignment="1">
      <alignment horizontal="center" vertical="top" wrapText="1"/>
    </xf>
    <xf numFmtId="4" fontId="39" fillId="0" borderId="2" xfId="0" applyNumberFormat="1" applyFont="1" applyFill="1" applyBorder="1" applyAlignment="1">
      <alignment horizontal="center" vertical="top" wrapText="1"/>
    </xf>
    <xf numFmtId="0" fontId="5" fillId="7" borderId="6" xfId="1" applyNumberFormat="1" applyFont="1" applyFill="1" applyBorder="1" applyAlignment="1">
      <alignment horizontal="left"/>
    </xf>
    <xf numFmtId="4" fontId="40" fillId="7" borderId="3" xfId="0" applyNumberFormat="1" applyFont="1" applyFill="1" applyBorder="1" applyAlignment="1">
      <alignment horizontal="center" vertical="top" wrapText="1"/>
    </xf>
    <xf numFmtId="4" fontId="40" fillId="4" borderId="6" xfId="0" applyNumberFormat="1" applyFont="1" applyFill="1" applyBorder="1" applyAlignment="1">
      <alignment horizontal="center" vertical="top" wrapText="1"/>
    </xf>
    <xf numFmtId="0" fontId="5" fillId="2" borderId="6" xfId="1" applyNumberFormat="1" applyFont="1" applyFill="1" applyBorder="1" applyAlignment="1">
      <alignment horizontal="left"/>
    </xf>
    <xf numFmtId="4" fontId="40" fillId="0" borderId="3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0" fontId="5" fillId="2" borderId="6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/>
    </xf>
    <xf numFmtId="0" fontId="15" fillId="2" borderId="6" xfId="1" applyNumberFormat="1" applyFont="1" applyFill="1" applyBorder="1" applyAlignment="1"/>
    <xf numFmtId="4" fontId="15" fillId="0" borderId="3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center" vertical="top" wrapText="1"/>
    </xf>
    <xf numFmtId="0" fontId="5" fillId="2" borderId="6" xfId="1" applyNumberFormat="1" applyFont="1" applyFill="1" applyBorder="1" applyAlignment="1">
      <alignment horizontal="left" indent="1"/>
    </xf>
    <xf numFmtId="0" fontId="35" fillId="0" borderId="0" xfId="0" applyFont="1" applyBorder="1"/>
    <xf numFmtId="4" fontId="19" fillId="4" borderId="3" xfId="0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left" indent="1"/>
    </xf>
    <xf numFmtId="4" fontId="19" fillId="4" borderId="6" xfId="0" applyNumberFormat="1" applyFont="1" applyFill="1" applyBorder="1" applyAlignment="1">
      <alignment horizontal="center" vertical="top" wrapText="1"/>
    </xf>
    <xf numFmtId="4" fontId="40" fillId="4" borderId="12" xfId="0" applyNumberFormat="1" applyFont="1" applyFill="1" applyBorder="1" applyAlignment="1">
      <alignment horizontal="center" vertical="top" wrapText="1"/>
    </xf>
    <xf numFmtId="0" fontId="33" fillId="4" borderId="7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4" fontId="33" fillId="4" borderId="8" xfId="0" applyNumberFormat="1" applyFont="1" applyFill="1" applyBorder="1" applyAlignment="1">
      <alignment horizontal="center" vertical="top" wrapText="1"/>
    </xf>
    <xf numFmtId="0" fontId="33" fillId="0" borderId="13" xfId="0" applyFont="1" applyBorder="1"/>
    <xf numFmtId="4" fontId="33" fillId="4" borderId="14" xfId="0" applyNumberFormat="1" applyFont="1" applyFill="1" applyBorder="1" applyAlignment="1">
      <alignment horizontal="center" vertical="top" wrapText="1"/>
    </xf>
    <xf numFmtId="0" fontId="40" fillId="0" borderId="14" xfId="0" applyFont="1" applyBorder="1"/>
    <xf numFmtId="4" fontId="41" fillId="0" borderId="0" xfId="0" applyNumberFormat="1" applyFont="1" applyBorder="1"/>
    <xf numFmtId="0" fontId="33" fillId="4" borderId="3" xfId="0" applyFont="1" applyFill="1" applyBorder="1" applyAlignment="1">
      <alignment horizontal="center" vertical="top" wrapText="1"/>
    </xf>
    <xf numFmtId="0" fontId="33" fillId="4" borderId="14" xfId="0" applyFont="1" applyFill="1" applyBorder="1" applyAlignment="1">
      <alignment horizontal="center" vertical="top" wrapText="1"/>
    </xf>
    <xf numFmtId="0" fontId="33" fillId="4" borderId="10" xfId="0" applyFont="1" applyFill="1" applyBorder="1" applyAlignment="1">
      <alignment horizontal="center" vertical="top" wrapText="1"/>
    </xf>
    <xf numFmtId="0" fontId="33" fillId="4" borderId="19" xfId="0" applyFont="1" applyFill="1" applyBorder="1" applyAlignment="1">
      <alignment vertical="top" wrapText="1"/>
    </xf>
    <xf numFmtId="4" fontId="33" fillId="4" borderId="5" xfId="0" applyNumberFormat="1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vertical="top" wrapText="1"/>
    </xf>
    <xf numFmtId="4" fontId="40" fillId="4" borderId="14" xfId="0" quotePrefix="1" applyNumberFormat="1" applyFont="1" applyFill="1" applyBorder="1" applyAlignment="1">
      <alignment horizontal="center" vertical="center" wrapText="1"/>
    </xf>
    <xf numFmtId="4" fontId="33" fillId="4" borderId="5" xfId="0" quotePrefix="1" applyNumberFormat="1" applyFont="1" applyFill="1" applyBorder="1" applyAlignment="1">
      <alignment horizontal="center" vertical="center" wrapText="1"/>
    </xf>
    <xf numFmtId="0" fontId="40" fillId="4" borderId="19" xfId="0" quotePrefix="1" applyFont="1" applyFill="1" applyBorder="1" applyAlignment="1">
      <alignment vertical="top" wrapText="1"/>
    </xf>
    <xf numFmtId="0" fontId="33" fillId="6" borderId="13" xfId="0" applyFont="1" applyFill="1" applyBorder="1" applyAlignment="1">
      <alignment vertical="top" wrapText="1"/>
    </xf>
    <xf numFmtId="4" fontId="33" fillId="6" borderId="14" xfId="0" applyNumberFormat="1" applyFont="1" applyFill="1" applyBorder="1" applyAlignment="1">
      <alignment horizontal="center" vertical="center" wrapText="1"/>
    </xf>
    <xf numFmtId="10" fontId="33" fillId="6" borderId="10" xfId="0" applyNumberFormat="1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vertical="top" wrapText="1"/>
    </xf>
    <xf numFmtId="4" fontId="40" fillId="4" borderId="2" xfId="0" applyNumberFormat="1" applyFont="1" applyFill="1" applyBorder="1" applyAlignment="1">
      <alignment horizontal="center" vertical="center" wrapText="1"/>
    </xf>
    <xf numFmtId="2" fontId="40" fillId="4" borderId="5" xfId="0" applyNumberFormat="1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vertical="top" wrapText="1"/>
    </xf>
    <xf numFmtId="4" fontId="40" fillId="4" borderId="14" xfId="0" applyNumberFormat="1" applyFont="1" applyFill="1" applyBorder="1" applyAlignment="1">
      <alignment horizontal="center" vertical="center" wrapText="1"/>
    </xf>
    <xf numFmtId="2" fontId="40" fillId="4" borderId="10" xfId="0" applyNumberFormat="1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vertical="top" wrapText="1"/>
    </xf>
    <xf numFmtId="0" fontId="31" fillId="0" borderId="4" xfId="0" applyNumberFormat="1" applyFont="1" applyFill="1" applyBorder="1" applyAlignment="1" applyProtection="1">
      <alignment horizontal="left" vertical="justify"/>
    </xf>
    <xf numFmtId="0" fontId="29" fillId="2" borderId="0" xfId="0" applyFont="1" applyFill="1"/>
    <xf numFmtId="0" fontId="31" fillId="2" borderId="0" xfId="0" applyFont="1" applyFill="1"/>
    <xf numFmtId="0" fontId="44" fillId="2" borderId="0" xfId="0" applyFont="1" applyFill="1"/>
    <xf numFmtId="166" fontId="44" fillId="2" borderId="0" xfId="0" applyNumberFormat="1" applyFont="1" applyFill="1"/>
    <xf numFmtId="0" fontId="44" fillId="0" borderId="0" xfId="0" applyFont="1"/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6" fillId="4" borderId="2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 vertical="top"/>
    </xf>
  </cellXfs>
  <cellStyles count="4">
    <cellStyle name="Normal" xfId="0" builtinId="0"/>
    <cellStyle name="Normal 2" xfId="1"/>
    <cellStyle name="Normal 3" xfId="3"/>
    <cellStyle name="Vírgula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6</xdr:col>
      <xdr:colOff>514350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76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9525</xdr:rowOff>
    </xdr:to>
    <xdr:sp macro="" textlink="">
      <xdr:nvSpPr>
        <xdr:cNvPr id="3" name="AutoShape 1024" descr="Exibindo image001.png"/>
        <xdr:cNvSpPr>
          <a:spLocks noChangeAspect="1" noChangeArrowheads="1"/>
        </xdr:cNvSpPr>
      </xdr:nvSpPr>
      <xdr:spPr bwMode="auto">
        <a:xfrm>
          <a:off x="9086850" y="819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6</xdr:col>
      <xdr:colOff>514350</xdr:colOff>
      <xdr:row>4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76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49</xdr:row>
      <xdr:rowOff>9525</xdr:rowOff>
    </xdr:to>
    <xdr:sp macro="" textlink="">
      <xdr:nvSpPr>
        <xdr:cNvPr id="5" name="AutoShape 1024" descr="Exibindo image001.png"/>
        <xdr:cNvSpPr>
          <a:spLocks noChangeAspect="1" noChangeArrowheads="1"/>
        </xdr:cNvSpPr>
      </xdr:nvSpPr>
      <xdr:spPr bwMode="auto">
        <a:xfrm>
          <a:off x="9086850" y="8191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3238500</xdr:colOff>
      <xdr:row>0</xdr:row>
      <xdr:rowOff>0</xdr:rowOff>
    </xdr:from>
    <xdr:to>
      <xdr:col>2</xdr:col>
      <xdr:colOff>152400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Exlicativa"/>
      <sheetName val="RGF OFICIO"/>
      <sheetName val="anexo I"/>
      <sheetName val="SEFAZ"/>
      <sheetName val="resumo DEA"/>
      <sheetName val="APORTE"/>
      <sheetName val="LRF03"/>
      <sheetName val="NExp"/>
      <sheetName val="siconfi"/>
      <sheetName val="ANEXO V detalhado"/>
      <sheetName val="anexo V"/>
      <sheetName val="anexo VI"/>
      <sheetName val="IPAJM 2025"/>
      <sheetName val="IPAJM 2024"/>
      <sheetName val="IPAJM ABONO"/>
      <sheetName val="IPAJM 2021 RETIFICADA"/>
      <sheetName val="IPAJM 2019"/>
      <sheetName val="IPAJM 2020"/>
      <sheetName val="IPAJM 2021"/>
      <sheetName val="IPAJM 2022"/>
      <sheetName val="IPAJM 2023"/>
      <sheetName val="Plan2"/>
      <sheetName val="Plan1"/>
      <sheetName val="Plan3"/>
    </sheetNames>
    <sheetDataSet>
      <sheetData sheetId="0"/>
      <sheetData sheetId="1"/>
      <sheetData sheetId="2">
        <row r="19">
          <cell r="P19">
            <v>31473552.490000002</v>
          </cell>
        </row>
        <row r="20">
          <cell r="O20">
            <v>922261226.57000017</v>
          </cell>
          <cell r="P20">
            <v>30202620.73</v>
          </cell>
        </row>
        <row r="21">
          <cell r="O21">
            <v>105247016.31</v>
          </cell>
          <cell r="P21">
            <v>1270931.76</v>
          </cell>
        </row>
        <row r="23">
          <cell r="O23">
            <v>344351905.69000006</v>
          </cell>
        </row>
        <row r="24">
          <cell r="O24">
            <v>72233822.429999992</v>
          </cell>
        </row>
        <row r="25">
          <cell r="O25">
            <v>0</v>
          </cell>
        </row>
        <row r="26">
          <cell r="O26">
            <v>0</v>
          </cell>
        </row>
        <row r="28">
          <cell r="O28">
            <v>1108071.0900000001</v>
          </cell>
        </row>
        <row r="29">
          <cell r="O29">
            <v>0</v>
          </cell>
        </row>
        <row r="30">
          <cell r="O30">
            <v>95819896.710000008</v>
          </cell>
          <cell r="P30">
            <v>21383729.5</v>
          </cell>
        </row>
        <row r="31">
          <cell r="O31">
            <v>130907998.31999999</v>
          </cell>
        </row>
        <row r="35">
          <cell r="C35">
            <v>26694040278.560001</v>
          </cell>
        </row>
        <row r="36">
          <cell r="C36">
            <v>72201910.290000007</v>
          </cell>
        </row>
        <row r="37">
          <cell r="C37">
            <v>78323701.379999995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abSelected="1" topLeftCell="C28" workbookViewId="0">
      <selection activeCell="H52" sqref="H52"/>
    </sheetView>
  </sheetViews>
  <sheetFormatPr defaultRowHeight="12.75" x14ac:dyDescent="0.2"/>
  <cols>
    <col min="1" max="1" width="10.5703125" style="11" customWidth="1"/>
    <col min="2" max="2" width="74.140625" style="11" customWidth="1"/>
    <col min="3" max="3" width="21.140625" style="11" customWidth="1"/>
    <col min="4" max="4" width="13.85546875" style="11" customWidth="1"/>
    <col min="5" max="5" width="16.5703125" style="11" customWidth="1"/>
    <col min="6" max="7" width="15.7109375" style="11" customWidth="1"/>
    <col min="8" max="8" width="13.5703125" style="11" customWidth="1"/>
    <col min="9" max="9" width="14" style="11" customWidth="1"/>
    <col min="10" max="10" width="14.140625" style="11" customWidth="1"/>
    <col min="11" max="11" width="13.85546875" style="11" customWidth="1"/>
    <col min="12" max="12" width="13.7109375" style="11" customWidth="1"/>
    <col min="13" max="14" width="13.85546875" style="11" customWidth="1"/>
    <col min="15" max="15" width="17.28515625" style="11" customWidth="1"/>
    <col min="16" max="16" width="15.5703125" style="11" customWidth="1"/>
    <col min="17" max="17" width="9.85546875" style="15" customWidth="1"/>
    <col min="18" max="256" width="9.140625" style="11"/>
    <col min="257" max="257" width="10.5703125" style="11" customWidth="1"/>
    <col min="258" max="258" width="74.140625" style="11" customWidth="1"/>
    <col min="259" max="259" width="21.140625" style="11" customWidth="1"/>
    <col min="260" max="260" width="13.85546875" style="11" customWidth="1"/>
    <col min="261" max="261" width="16.5703125" style="11" customWidth="1"/>
    <col min="262" max="263" width="15.7109375" style="11" customWidth="1"/>
    <col min="264" max="264" width="13.5703125" style="11" customWidth="1"/>
    <col min="265" max="265" width="14" style="11" customWidth="1"/>
    <col min="266" max="266" width="14.140625" style="11" customWidth="1"/>
    <col min="267" max="267" width="13.85546875" style="11" customWidth="1"/>
    <col min="268" max="268" width="13.7109375" style="11" customWidth="1"/>
    <col min="269" max="270" width="13.85546875" style="11" customWidth="1"/>
    <col min="271" max="271" width="17.28515625" style="11" customWidth="1"/>
    <col min="272" max="272" width="15.5703125" style="11" customWidth="1"/>
    <col min="273" max="273" width="9.85546875" style="11" customWidth="1"/>
    <col min="274" max="512" width="9.140625" style="11"/>
    <col min="513" max="513" width="10.5703125" style="11" customWidth="1"/>
    <col min="514" max="514" width="74.140625" style="11" customWidth="1"/>
    <col min="515" max="515" width="21.140625" style="11" customWidth="1"/>
    <col min="516" max="516" width="13.85546875" style="11" customWidth="1"/>
    <col min="517" max="517" width="16.5703125" style="11" customWidth="1"/>
    <col min="518" max="519" width="15.7109375" style="11" customWidth="1"/>
    <col min="520" max="520" width="13.5703125" style="11" customWidth="1"/>
    <col min="521" max="521" width="14" style="11" customWidth="1"/>
    <col min="522" max="522" width="14.140625" style="11" customWidth="1"/>
    <col min="523" max="523" width="13.85546875" style="11" customWidth="1"/>
    <col min="524" max="524" width="13.7109375" style="11" customWidth="1"/>
    <col min="525" max="526" width="13.85546875" style="11" customWidth="1"/>
    <col min="527" max="527" width="17.28515625" style="11" customWidth="1"/>
    <col min="528" max="528" width="15.5703125" style="11" customWidth="1"/>
    <col min="529" max="529" width="9.85546875" style="11" customWidth="1"/>
    <col min="530" max="768" width="9.140625" style="11"/>
    <col min="769" max="769" width="10.5703125" style="11" customWidth="1"/>
    <col min="770" max="770" width="74.140625" style="11" customWidth="1"/>
    <col min="771" max="771" width="21.140625" style="11" customWidth="1"/>
    <col min="772" max="772" width="13.85546875" style="11" customWidth="1"/>
    <col min="773" max="773" width="16.5703125" style="11" customWidth="1"/>
    <col min="774" max="775" width="15.7109375" style="11" customWidth="1"/>
    <col min="776" max="776" width="13.5703125" style="11" customWidth="1"/>
    <col min="777" max="777" width="14" style="11" customWidth="1"/>
    <col min="778" max="778" width="14.140625" style="11" customWidth="1"/>
    <col min="779" max="779" width="13.85546875" style="11" customWidth="1"/>
    <col min="780" max="780" width="13.7109375" style="11" customWidth="1"/>
    <col min="781" max="782" width="13.85546875" style="11" customWidth="1"/>
    <col min="783" max="783" width="17.28515625" style="11" customWidth="1"/>
    <col min="784" max="784" width="15.5703125" style="11" customWidth="1"/>
    <col min="785" max="785" width="9.85546875" style="11" customWidth="1"/>
    <col min="786" max="1024" width="9.140625" style="11"/>
    <col min="1025" max="1025" width="10.5703125" style="11" customWidth="1"/>
    <col min="1026" max="1026" width="74.140625" style="11" customWidth="1"/>
    <col min="1027" max="1027" width="21.140625" style="11" customWidth="1"/>
    <col min="1028" max="1028" width="13.85546875" style="11" customWidth="1"/>
    <col min="1029" max="1029" width="16.5703125" style="11" customWidth="1"/>
    <col min="1030" max="1031" width="15.7109375" style="11" customWidth="1"/>
    <col min="1032" max="1032" width="13.5703125" style="11" customWidth="1"/>
    <col min="1033" max="1033" width="14" style="11" customWidth="1"/>
    <col min="1034" max="1034" width="14.140625" style="11" customWidth="1"/>
    <col min="1035" max="1035" width="13.85546875" style="11" customWidth="1"/>
    <col min="1036" max="1036" width="13.7109375" style="11" customWidth="1"/>
    <col min="1037" max="1038" width="13.85546875" style="11" customWidth="1"/>
    <col min="1039" max="1039" width="17.28515625" style="11" customWidth="1"/>
    <col min="1040" max="1040" width="15.5703125" style="11" customWidth="1"/>
    <col min="1041" max="1041" width="9.85546875" style="11" customWidth="1"/>
    <col min="1042" max="1280" width="9.140625" style="11"/>
    <col min="1281" max="1281" width="10.5703125" style="11" customWidth="1"/>
    <col min="1282" max="1282" width="74.140625" style="11" customWidth="1"/>
    <col min="1283" max="1283" width="21.140625" style="11" customWidth="1"/>
    <col min="1284" max="1284" width="13.85546875" style="11" customWidth="1"/>
    <col min="1285" max="1285" width="16.5703125" style="11" customWidth="1"/>
    <col min="1286" max="1287" width="15.7109375" style="11" customWidth="1"/>
    <col min="1288" max="1288" width="13.5703125" style="11" customWidth="1"/>
    <col min="1289" max="1289" width="14" style="11" customWidth="1"/>
    <col min="1290" max="1290" width="14.140625" style="11" customWidth="1"/>
    <col min="1291" max="1291" width="13.85546875" style="11" customWidth="1"/>
    <col min="1292" max="1292" width="13.7109375" style="11" customWidth="1"/>
    <col min="1293" max="1294" width="13.85546875" style="11" customWidth="1"/>
    <col min="1295" max="1295" width="17.28515625" style="11" customWidth="1"/>
    <col min="1296" max="1296" width="15.5703125" style="11" customWidth="1"/>
    <col min="1297" max="1297" width="9.85546875" style="11" customWidth="1"/>
    <col min="1298" max="1536" width="9.140625" style="11"/>
    <col min="1537" max="1537" width="10.5703125" style="11" customWidth="1"/>
    <col min="1538" max="1538" width="74.140625" style="11" customWidth="1"/>
    <col min="1539" max="1539" width="21.140625" style="11" customWidth="1"/>
    <col min="1540" max="1540" width="13.85546875" style="11" customWidth="1"/>
    <col min="1541" max="1541" width="16.5703125" style="11" customWidth="1"/>
    <col min="1542" max="1543" width="15.7109375" style="11" customWidth="1"/>
    <col min="1544" max="1544" width="13.5703125" style="11" customWidth="1"/>
    <col min="1545" max="1545" width="14" style="11" customWidth="1"/>
    <col min="1546" max="1546" width="14.140625" style="11" customWidth="1"/>
    <col min="1547" max="1547" width="13.85546875" style="11" customWidth="1"/>
    <col min="1548" max="1548" width="13.7109375" style="11" customWidth="1"/>
    <col min="1549" max="1550" width="13.85546875" style="11" customWidth="1"/>
    <col min="1551" max="1551" width="17.28515625" style="11" customWidth="1"/>
    <col min="1552" max="1552" width="15.5703125" style="11" customWidth="1"/>
    <col min="1553" max="1553" width="9.85546875" style="11" customWidth="1"/>
    <col min="1554" max="1792" width="9.140625" style="11"/>
    <col min="1793" max="1793" width="10.5703125" style="11" customWidth="1"/>
    <col min="1794" max="1794" width="74.140625" style="11" customWidth="1"/>
    <col min="1795" max="1795" width="21.140625" style="11" customWidth="1"/>
    <col min="1796" max="1796" width="13.85546875" style="11" customWidth="1"/>
    <col min="1797" max="1797" width="16.5703125" style="11" customWidth="1"/>
    <col min="1798" max="1799" width="15.7109375" style="11" customWidth="1"/>
    <col min="1800" max="1800" width="13.5703125" style="11" customWidth="1"/>
    <col min="1801" max="1801" width="14" style="11" customWidth="1"/>
    <col min="1802" max="1802" width="14.140625" style="11" customWidth="1"/>
    <col min="1803" max="1803" width="13.85546875" style="11" customWidth="1"/>
    <col min="1804" max="1804" width="13.7109375" style="11" customWidth="1"/>
    <col min="1805" max="1806" width="13.85546875" style="11" customWidth="1"/>
    <col min="1807" max="1807" width="17.28515625" style="11" customWidth="1"/>
    <col min="1808" max="1808" width="15.5703125" style="11" customWidth="1"/>
    <col min="1809" max="1809" width="9.85546875" style="11" customWidth="1"/>
    <col min="1810" max="2048" width="9.140625" style="11"/>
    <col min="2049" max="2049" width="10.5703125" style="11" customWidth="1"/>
    <col min="2050" max="2050" width="74.140625" style="11" customWidth="1"/>
    <col min="2051" max="2051" width="21.140625" style="11" customWidth="1"/>
    <col min="2052" max="2052" width="13.85546875" style="11" customWidth="1"/>
    <col min="2053" max="2053" width="16.5703125" style="11" customWidth="1"/>
    <col min="2054" max="2055" width="15.7109375" style="11" customWidth="1"/>
    <col min="2056" max="2056" width="13.5703125" style="11" customWidth="1"/>
    <col min="2057" max="2057" width="14" style="11" customWidth="1"/>
    <col min="2058" max="2058" width="14.140625" style="11" customWidth="1"/>
    <col min="2059" max="2059" width="13.85546875" style="11" customWidth="1"/>
    <col min="2060" max="2060" width="13.7109375" style="11" customWidth="1"/>
    <col min="2061" max="2062" width="13.85546875" style="11" customWidth="1"/>
    <col min="2063" max="2063" width="17.28515625" style="11" customWidth="1"/>
    <col min="2064" max="2064" width="15.5703125" style="11" customWidth="1"/>
    <col min="2065" max="2065" width="9.85546875" style="11" customWidth="1"/>
    <col min="2066" max="2304" width="9.140625" style="11"/>
    <col min="2305" max="2305" width="10.5703125" style="11" customWidth="1"/>
    <col min="2306" max="2306" width="74.140625" style="11" customWidth="1"/>
    <col min="2307" max="2307" width="21.140625" style="11" customWidth="1"/>
    <col min="2308" max="2308" width="13.85546875" style="11" customWidth="1"/>
    <col min="2309" max="2309" width="16.5703125" style="11" customWidth="1"/>
    <col min="2310" max="2311" width="15.7109375" style="11" customWidth="1"/>
    <col min="2312" max="2312" width="13.5703125" style="11" customWidth="1"/>
    <col min="2313" max="2313" width="14" style="11" customWidth="1"/>
    <col min="2314" max="2314" width="14.140625" style="11" customWidth="1"/>
    <col min="2315" max="2315" width="13.85546875" style="11" customWidth="1"/>
    <col min="2316" max="2316" width="13.7109375" style="11" customWidth="1"/>
    <col min="2317" max="2318" width="13.85546875" style="11" customWidth="1"/>
    <col min="2319" max="2319" width="17.28515625" style="11" customWidth="1"/>
    <col min="2320" max="2320" width="15.5703125" style="11" customWidth="1"/>
    <col min="2321" max="2321" width="9.85546875" style="11" customWidth="1"/>
    <col min="2322" max="2560" width="9.140625" style="11"/>
    <col min="2561" max="2561" width="10.5703125" style="11" customWidth="1"/>
    <col min="2562" max="2562" width="74.140625" style="11" customWidth="1"/>
    <col min="2563" max="2563" width="21.140625" style="11" customWidth="1"/>
    <col min="2564" max="2564" width="13.85546875" style="11" customWidth="1"/>
    <col min="2565" max="2565" width="16.5703125" style="11" customWidth="1"/>
    <col min="2566" max="2567" width="15.7109375" style="11" customWidth="1"/>
    <col min="2568" max="2568" width="13.5703125" style="11" customWidth="1"/>
    <col min="2569" max="2569" width="14" style="11" customWidth="1"/>
    <col min="2570" max="2570" width="14.140625" style="11" customWidth="1"/>
    <col min="2571" max="2571" width="13.85546875" style="11" customWidth="1"/>
    <col min="2572" max="2572" width="13.7109375" style="11" customWidth="1"/>
    <col min="2573" max="2574" width="13.85546875" style="11" customWidth="1"/>
    <col min="2575" max="2575" width="17.28515625" style="11" customWidth="1"/>
    <col min="2576" max="2576" width="15.5703125" style="11" customWidth="1"/>
    <col min="2577" max="2577" width="9.85546875" style="11" customWidth="1"/>
    <col min="2578" max="2816" width="9.140625" style="11"/>
    <col min="2817" max="2817" width="10.5703125" style="11" customWidth="1"/>
    <col min="2818" max="2818" width="74.140625" style="11" customWidth="1"/>
    <col min="2819" max="2819" width="21.140625" style="11" customWidth="1"/>
    <col min="2820" max="2820" width="13.85546875" style="11" customWidth="1"/>
    <col min="2821" max="2821" width="16.5703125" style="11" customWidth="1"/>
    <col min="2822" max="2823" width="15.7109375" style="11" customWidth="1"/>
    <col min="2824" max="2824" width="13.5703125" style="11" customWidth="1"/>
    <col min="2825" max="2825" width="14" style="11" customWidth="1"/>
    <col min="2826" max="2826" width="14.140625" style="11" customWidth="1"/>
    <col min="2827" max="2827" width="13.85546875" style="11" customWidth="1"/>
    <col min="2828" max="2828" width="13.7109375" style="11" customWidth="1"/>
    <col min="2829" max="2830" width="13.85546875" style="11" customWidth="1"/>
    <col min="2831" max="2831" width="17.28515625" style="11" customWidth="1"/>
    <col min="2832" max="2832" width="15.5703125" style="11" customWidth="1"/>
    <col min="2833" max="2833" width="9.85546875" style="11" customWidth="1"/>
    <col min="2834" max="3072" width="9.140625" style="11"/>
    <col min="3073" max="3073" width="10.5703125" style="11" customWidth="1"/>
    <col min="3074" max="3074" width="74.140625" style="11" customWidth="1"/>
    <col min="3075" max="3075" width="21.140625" style="11" customWidth="1"/>
    <col min="3076" max="3076" width="13.85546875" style="11" customWidth="1"/>
    <col min="3077" max="3077" width="16.5703125" style="11" customWidth="1"/>
    <col min="3078" max="3079" width="15.7109375" style="11" customWidth="1"/>
    <col min="3080" max="3080" width="13.5703125" style="11" customWidth="1"/>
    <col min="3081" max="3081" width="14" style="11" customWidth="1"/>
    <col min="3082" max="3082" width="14.140625" style="11" customWidth="1"/>
    <col min="3083" max="3083" width="13.85546875" style="11" customWidth="1"/>
    <col min="3084" max="3084" width="13.7109375" style="11" customWidth="1"/>
    <col min="3085" max="3086" width="13.85546875" style="11" customWidth="1"/>
    <col min="3087" max="3087" width="17.28515625" style="11" customWidth="1"/>
    <col min="3088" max="3088" width="15.5703125" style="11" customWidth="1"/>
    <col min="3089" max="3089" width="9.85546875" style="11" customWidth="1"/>
    <col min="3090" max="3328" width="9.140625" style="11"/>
    <col min="3329" max="3329" width="10.5703125" style="11" customWidth="1"/>
    <col min="3330" max="3330" width="74.140625" style="11" customWidth="1"/>
    <col min="3331" max="3331" width="21.140625" style="11" customWidth="1"/>
    <col min="3332" max="3332" width="13.85546875" style="11" customWidth="1"/>
    <col min="3333" max="3333" width="16.5703125" style="11" customWidth="1"/>
    <col min="3334" max="3335" width="15.7109375" style="11" customWidth="1"/>
    <col min="3336" max="3336" width="13.5703125" style="11" customWidth="1"/>
    <col min="3337" max="3337" width="14" style="11" customWidth="1"/>
    <col min="3338" max="3338" width="14.140625" style="11" customWidth="1"/>
    <col min="3339" max="3339" width="13.85546875" style="11" customWidth="1"/>
    <col min="3340" max="3340" width="13.7109375" style="11" customWidth="1"/>
    <col min="3341" max="3342" width="13.85546875" style="11" customWidth="1"/>
    <col min="3343" max="3343" width="17.28515625" style="11" customWidth="1"/>
    <col min="3344" max="3344" width="15.5703125" style="11" customWidth="1"/>
    <col min="3345" max="3345" width="9.85546875" style="11" customWidth="1"/>
    <col min="3346" max="3584" width="9.140625" style="11"/>
    <col min="3585" max="3585" width="10.5703125" style="11" customWidth="1"/>
    <col min="3586" max="3586" width="74.140625" style="11" customWidth="1"/>
    <col min="3587" max="3587" width="21.140625" style="11" customWidth="1"/>
    <col min="3588" max="3588" width="13.85546875" style="11" customWidth="1"/>
    <col min="3589" max="3589" width="16.5703125" style="11" customWidth="1"/>
    <col min="3590" max="3591" width="15.7109375" style="11" customWidth="1"/>
    <col min="3592" max="3592" width="13.5703125" style="11" customWidth="1"/>
    <col min="3593" max="3593" width="14" style="11" customWidth="1"/>
    <col min="3594" max="3594" width="14.140625" style="11" customWidth="1"/>
    <col min="3595" max="3595" width="13.85546875" style="11" customWidth="1"/>
    <col min="3596" max="3596" width="13.7109375" style="11" customWidth="1"/>
    <col min="3597" max="3598" width="13.85546875" style="11" customWidth="1"/>
    <col min="3599" max="3599" width="17.28515625" style="11" customWidth="1"/>
    <col min="3600" max="3600" width="15.5703125" style="11" customWidth="1"/>
    <col min="3601" max="3601" width="9.85546875" style="11" customWidth="1"/>
    <col min="3602" max="3840" width="9.140625" style="11"/>
    <col min="3841" max="3841" width="10.5703125" style="11" customWidth="1"/>
    <col min="3842" max="3842" width="74.140625" style="11" customWidth="1"/>
    <col min="3843" max="3843" width="21.140625" style="11" customWidth="1"/>
    <col min="3844" max="3844" width="13.85546875" style="11" customWidth="1"/>
    <col min="3845" max="3845" width="16.5703125" style="11" customWidth="1"/>
    <col min="3846" max="3847" width="15.7109375" style="11" customWidth="1"/>
    <col min="3848" max="3848" width="13.5703125" style="11" customWidth="1"/>
    <col min="3849" max="3849" width="14" style="11" customWidth="1"/>
    <col min="3850" max="3850" width="14.140625" style="11" customWidth="1"/>
    <col min="3851" max="3851" width="13.85546875" style="11" customWidth="1"/>
    <col min="3852" max="3852" width="13.7109375" style="11" customWidth="1"/>
    <col min="3853" max="3854" width="13.85546875" style="11" customWidth="1"/>
    <col min="3855" max="3855" width="17.28515625" style="11" customWidth="1"/>
    <col min="3856" max="3856" width="15.5703125" style="11" customWidth="1"/>
    <col min="3857" max="3857" width="9.85546875" style="11" customWidth="1"/>
    <col min="3858" max="4096" width="9.140625" style="11"/>
    <col min="4097" max="4097" width="10.5703125" style="11" customWidth="1"/>
    <col min="4098" max="4098" width="74.140625" style="11" customWidth="1"/>
    <col min="4099" max="4099" width="21.140625" style="11" customWidth="1"/>
    <col min="4100" max="4100" width="13.85546875" style="11" customWidth="1"/>
    <col min="4101" max="4101" width="16.5703125" style="11" customWidth="1"/>
    <col min="4102" max="4103" width="15.7109375" style="11" customWidth="1"/>
    <col min="4104" max="4104" width="13.5703125" style="11" customWidth="1"/>
    <col min="4105" max="4105" width="14" style="11" customWidth="1"/>
    <col min="4106" max="4106" width="14.140625" style="11" customWidth="1"/>
    <col min="4107" max="4107" width="13.85546875" style="11" customWidth="1"/>
    <col min="4108" max="4108" width="13.7109375" style="11" customWidth="1"/>
    <col min="4109" max="4110" width="13.85546875" style="11" customWidth="1"/>
    <col min="4111" max="4111" width="17.28515625" style="11" customWidth="1"/>
    <col min="4112" max="4112" width="15.5703125" style="11" customWidth="1"/>
    <col min="4113" max="4113" width="9.85546875" style="11" customWidth="1"/>
    <col min="4114" max="4352" width="9.140625" style="11"/>
    <col min="4353" max="4353" width="10.5703125" style="11" customWidth="1"/>
    <col min="4354" max="4354" width="74.140625" style="11" customWidth="1"/>
    <col min="4355" max="4355" width="21.140625" style="11" customWidth="1"/>
    <col min="4356" max="4356" width="13.85546875" style="11" customWidth="1"/>
    <col min="4357" max="4357" width="16.5703125" style="11" customWidth="1"/>
    <col min="4358" max="4359" width="15.7109375" style="11" customWidth="1"/>
    <col min="4360" max="4360" width="13.5703125" style="11" customWidth="1"/>
    <col min="4361" max="4361" width="14" style="11" customWidth="1"/>
    <col min="4362" max="4362" width="14.140625" style="11" customWidth="1"/>
    <col min="4363" max="4363" width="13.85546875" style="11" customWidth="1"/>
    <col min="4364" max="4364" width="13.7109375" style="11" customWidth="1"/>
    <col min="4365" max="4366" width="13.85546875" style="11" customWidth="1"/>
    <col min="4367" max="4367" width="17.28515625" style="11" customWidth="1"/>
    <col min="4368" max="4368" width="15.5703125" style="11" customWidth="1"/>
    <col min="4369" max="4369" width="9.85546875" style="11" customWidth="1"/>
    <col min="4370" max="4608" width="9.140625" style="11"/>
    <col min="4609" max="4609" width="10.5703125" style="11" customWidth="1"/>
    <col min="4610" max="4610" width="74.140625" style="11" customWidth="1"/>
    <col min="4611" max="4611" width="21.140625" style="11" customWidth="1"/>
    <col min="4612" max="4612" width="13.85546875" style="11" customWidth="1"/>
    <col min="4613" max="4613" width="16.5703125" style="11" customWidth="1"/>
    <col min="4614" max="4615" width="15.7109375" style="11" customWidth="1"/>
    <col min="4616" max="4616" width="13.5703125" style="11" customWidth="1"/>
    <col min="4617" max="4617" width="14" style="11" customWidth="1"/>
    <col min="4618" max="4618" width="14.140625" style="11" customWidth="1"/>
    <col min="4619" max="4619" width="13.85546875" style="11" customWidth="1"/>
    <col min="4620" max="4620" width="13.7109375" style="11" customWidth="1"/>
    <col min="4621" max="4622" width="13.85546875" style="11" customWidth="1"/>
    <col min="4623" max="4623" width="17.28515625" style="11" customWidth="1"/>
    <col min="4624" max="4624" width="15.5703125" style="11" customWidth="1"/>
    <col min="4625" max="4625" width="9.85546875" style="11" customWidth="1"/>
    <col min="4626" max="4864" width="9.140625" style="11"/>
    <col min="4865" max="4865" width="10.5703125" style="11" customWidth="1"/>
    <col min="4866" max="4866" width="74.140625" style="11" customWidth="1"/>
    <col min="4867" max="4867" width="21.140625" style="11" customWidth="1"/>
    <col min="4868" max="4868" width="13.85546875" style="11" customWidth="1"/>
    <col min="4869" max="4869" width="16.5703125" style="11" customWidth="1"/>
    <col min="4870" max="4871" width="15.7109375" style="11" customWidth="1"/>
    <col min="4872" max="4872" width="13.5703125" style="11" customWidth="1"/>
    <col min="4873" max="4873" width="14" style="11" customWidth="1"/>
    <col min="4874" max="4874" width="14.140625" style="11" customWidth="1"/>
    <col min="4875" max="4875" width="13.85546875" style="11" customWidth="1"/>
    <col min="4876" max="4876" width="13.7109375" style="11" customWidth="1"/>
    <col min="4877" max="4878" width="13.85546875" style="11" customWidth="1"/>
    <col min="4879" max="4879" width="17.28515625" style="11" customWidth="1"/>
    <col min="4880" max="4880" width="15.5703125" style="11" customWidth="1"/>
    <col min="4881" max="4881" width="9.85546875" style="11" customWidth="1"/>
    <col min="4882" max="5120" width="9.140625" style="11"/>
    <col min="5121" max="5121" width="10.5703125" style="11" customWidth="1"/>
    <col min="5122" max="5122" width="74.140625" style="11" customWidth="1"/>
    <col min="5123" max="5123" width="21.140625" style="11" customWidth="1"/>
    <col min="5124" max="5124" width="13.85546875" style="11" customWidth="1"/>
    <col min="5125" max="5125" width="16.5703125" style="11" customWidth="1"/>
    <col min="5126" max="5127" width="15.7109375" style="11" customWidth="1"/>
    <col min="5128" max="5128" width="13.5703125" style="11" customWidth="1"/>
    <col min="5129" max="5129" width="14" style="11" customWidth="1"/>
    <col min="5130" max="5130" width="14.140625" style="11" customWidth="1"/>
    <col min="5131" max="5131" width="13.85546875" style="11" customWidth="1"/>
    <col min="5132" max="5132" width="13.7109375" style="11" customWidth="1"/>
    <col min="5133" max="5134" width="13.85546875" style="11" customWidth="1"/>
    <col min="5135" max="5135" width="17.28515625" style="11" customWidth="1"/>
    <col min="5136" max="5136" width="15.5703125" style="11" customWidth="1"/>
    <col min="5137" max="5137" width="9.85546875" style="11" customWidth="1"/>
    <col min="5138" max="5376" width="9.140625" style="11"/>
    <col min="5377" max="5377" width="10.5703125" style="11" customWidth="1"/>
    <col min="5378" max="5378" width="74.140625" style="11" customWidth="1"/>
    <col min="5379" max="5379" width="21.140625" style="11" customWidth="1"/>
    <col min="5380" max="5380" width="13.85546875" style="11" customWidth="1"/>
    <col min="5381" max="5381" width="16.5703125" style="11" customWidth="1"/>
    <col min="5382" max="5383" width="15.7109375" style="11" customWidth="1"/>
    <col min="5384" max="5384" width="13.5703125" style="11" customWidth="1"/>
    <col min="5385" max="5385" width="14" style="11" customWidth="1"/>
    <col min="5386" max="5386" width="14.140625" style="11" customWidth="1"/>
    <col min="5387" max="5387" width="13.85546875" style="11" customWidth="1"/>
    <col min="5388" max="5388" width="13.7109375" style="11" customWidth="1"/>
    <col min="5389" max="5390" width="13.85546875" style="11" customWidth="1"/>
    <col min="5391" max="5391" width="17.28515625" style="11" customWidth="1"/>
    <col min="5392" max="5392" width="15.5703125" style="11" customWidth="1"/>
    <col min="5393" max="5393" width="9.85546875" style="11" customWidth="1"/>
    <col min="5394" max="5632" width="9.140625" style="11"/>
    <col min="5633" max="5633" width="10.5703125" style="11" customWidth="1"/>
    <col min="5634" max="5634" width="74.140625" style="11" customWidth="1"/>
    <col min="5635" max="5635" width="21.140625" style="11" customWidth="1"/>
    <col min="5636" max="5636" width="13.85546875" style="11" customWidth="1"/>
    <col min="5637" max="5637" width="16.5703125" style="11" customWidth="1"/>
    <col min="5638" max="5639" width="15.7109375" style="11" customWidth="1"/>
    <col min="5640" max="5640" width="13.5703125" style="11" customWidth="1"/>
    <col min="5641" max="5641" width="14" style="11" customWidth="1"/>
    <col min="5642" max="5642" width="14.140625" style="11" customWidth="1"/>
    <col min="5643" max="5643" width="13.85546875" style="11" customWidth="1"/>
    <col min="5644" max="5644" width="13.7109375" style="11" customWidth="1"/>
    <col min="5645" max="5646" width="13.85546875" style="11" customWidth="1"/>
    <col min="5647" max="5647" width="17.28515625" style="11" customWidth="1"/>
    <col min="5648" max="5648" width="15.5703125" style="11" customWidth="1"/>
    <col min="5649" max="5649" width="9.85546875" style="11" customWidth="1"/>
    <col min="5650" max="5888" width="9.140625" style="11"/>
    <col min="5889" max="5889" width="10.5703125" style="11" customWidth="1"/>
    <col min="5890" max="5890" width="74.140625" style="11" customWidth="1"/>
    <col min="5891" max="5891" width="21.140625" style="11" customWidth="1"/>
    <col min="5892" max="5892" width="13.85546875" style="11" customWidth="1"/>
    <col min="5893" max="5893" width="16.5703125" style="11" customWidth="1"/>
    <col min="5894" max="5895" width="15.7109375" style="11" customWidth="1"/>
    <col min="5896" max="5896" width="13.5703125" style="11" customWidth="1"/>
    <col min="5897" max="5897" width="14" style="11" customWidth="1"/>
    <col min="5898" max="5898" width="14.140625" style="11" customWidth="1"/>
    <col min="5899" max="5899" width="13.85546875" style="11" customWidth="1"/>
    <col min="5900" max="5900" width="13.7109375" style="11" customWidth="1"/>
    <col min="5901" max="5902" width="13.85546875" style="11" customWidth="1"/>
    <col min="5903" max="5903" width="17.28515625" style="11" customWidth="1"/>
    <col min="5904" max="5904" width="15.5703125" style="11" customWidth="1"/>
    <col min="5905" max="5905" width="9.85546875" style="11" customWidth="1"/>
    <col min="5906" max="6144" width="9.140625" style="11"/>
    <col min="6145" max="6145" width="10.5703125" style="11" customWidth="1"/>
    <col min="6146" max="6146" width="74.140625" style="11" customWidth="1"/>
    <col min="6147" max="6147" width="21.140625" style="11" customWidth="1"/>
    <col min="6148" max="6148" width="13.85546875" style="11" customWidth="1"/>
    <col min="6149" max="6149" width="16.5703125" style="11" customWidth="1"/>
    <col min="6150" max="6151" width="15.7109375" style="11" customWidth="1"/>
    <col min="6152" max="6152" width="13.5703125" style="11" customWidth="1"/>
    <col min="6153" max="6153" width="14" style="11" customWidth="1"/>
    <col min="6154" max="6154" width="14.140625" style="11" customWidth="1"/>
    <col min="6155" max="6155" width="13.85546875" style="11" customWidth="1"/>
    <col min="6156" max="6156" width="13.7109375" style="11" customWidth="1"/>
    <col min="6157" max="6158" width="13.85546875" style="11" customWidth="1"/>
    <col min="6159" max="6159" width="17.28515625" style="11" customWidth="1"/>
    <col min="6160" max="6160" width="15.5703125" style="11" customWidth="1"/>
    <col min="6161" max="6161" width="9.85546875" style="11" customWidth="1"/>
    <col min="6162" max="6400" width="9.140625" style="11"/>
    <col min="6401" max="6401" width="10.5703125" style="11" customWidth="1"/>
    <col min="6402" max="6402" width="74.140625" style="11" customWidth="1"/>
    <col min="6403" max="6403" width="21.140625" style="11" customWidth="1"/>
    <col min="6404" max="6404" width="13.85546875" style="11" customWidth="1"/>
    <col min="6405" max="6405" width="16.5703125" style="11" customWidth="1"/>
    <col min="6406" max="6407" width="15.7109375" style="11" customWidth="1"/>
    <col min="6408" max="6408" width="13.5703125" style="11" customWidth="1"/>
    <col min="6409" max="6409" width="14" style="11" customWidth="1"/>
    <col min="6410" max="6410" width="14.140625" style="11" customWidth="1"/>
    <col min="6411" max="6411" width="13.85546875" style="11" customWidth="1"/>
    <col min="6412" max="6412" width="13.7109375" style="11" customWidth="1"/>
    <col min="6413" max="6414" width="13.85546875" style="11" customWidth="1"/>
    <col min="6415" max="6415" width="17.28515625" style="11" customWidth="1"/>
    <col min="6416" max="6416" width="15.5703125" style="11" customWidth="1"/>
    <col min="6417" max="6417" width="9.85546875" style="11" customWidth="1"/>
    <col min="6418" max="6656" width="9.140625" style="11"/>
    <col min="6657" max="6657" width="10.5703125" style="11" customWidth="1"/>
    <col min="6658" max="6658" width="74.140625" style="11" customWidth="1"/>
    <col min="6659" max="6659" width="21.140625" style="11" customWidth="1"/>
    <col min="6660" max="6660" width="13.85546875" style="11" customWidth="1"/>
    <col min="6661" max="6661" width="16.5703125" style="11" customWidth="1"/>
    <col min="6662" max="6663" width="15.7109375" style="11" customWidth="1"/>
    <col min="6664" max="6664" width="13.5703125" style="11" customWidth="1"/>
    <col min="6665" max="6665" width="14" style="11" customWidth="1"/>
    <col min="6666" max="6666" width="14.140625" style="11" customWidth="1"/>
    <col min="6667" max="6667" width="13.85546875" style="11" customWidth="1"/>
    <col min="6668" max="6668" width="13.7109375" style="11" customWidth="1"/>
    <col min="6669" max="6670" width="13.85546875" style="11" customWidth="1"/>
    <col min="6671" max="6671" width="17.28515625" style="11" customWidth="1"/>
    <col min="6672" max="6672" width="15.5703125" style="11" customWidth="1"/>
    <col min="6673" max="6673" width="9.85546875" style="11" customWidth="1"/>
    <col min="6674" max="6912" width="9.140625" style="11"/>
    <col min="6913" max="6913" width="10.5703125" style="11" customWidth="1"/>
    <col min="6914" max="6914" width="74.140625" style="11" customWidth="1"/>
    <col min="6915" max="6915" width="21.140625" style="11" customWidth="1"/>
    <col min="6916" max="6916" width="13.85546875" style="11" customWidth="1"/>
    <col min="6917" max="6917" width="16.5703125" style="11" customWidth="1"/>
    <col min="6918" max="6919" width="15.7109375" style="11" customWidth="1"/>
    <col min="6920" max="6920" width="13.5703125" style="11" customWidth="1"/>
    <col min="6921" max="6921" width="14" style="11" customWidth="1"/>
    <col min="6922" max="6922" width="14.140625" style="11" customWidth="1"/>
    <col min="6923" max="6923" width="13.85546875" style="11" customWidth="1"/>
    <col min="6924" max="6924" width="13.7109375" style="11" customWidth="1"/>
    <col min="6925" max="6926" width="13.85546875" style="11" customWidth="1"/>
    <col min="6927" max="6927" width="17.28515625" style="11" customWidth="1"/>
    <col min="6928" max="6928" width="15.5703125" style="11" customWidth="1"/>
    <col min="6929" max="6929" width="9.85546875" style="11" customWidth="1"/>
    <col min="6930" max="7168" width="9.140625" style="11"/>
    <col min="7169" max="7169" width="10.5703125" style="11" customWidth="1"/>
    <col min="7170" max="7170" width="74.140625" style="11" customWidth="1"/>
    <col min="7171" max="7171" width="21.140625" style="11" customWidth="1"/>
    <col min="7172" max="7172" width="13.85546875" style="11" customWidth="1"/>
    <col min="7173" max="7173" width="16.5703125" style="11" customWidth="1"/>
    <col min="7174" max="7175" width="15.7109375" style="11" customWidth="1"/>
    <col min="7176" max="7176" width="13.5703125" style="11" customWidth="1"/>
    <col min="7177" max="7177" width="14" style="11" customWidth="1"/>
    <col min="7178" max="7178" width="14.140625" style="11" customWidth="1"/>
    <col min="7179" max="7179" width="13.85546875" style="11" customWidth="1"/>
    <col min="7180" max="7180" width="13.7109375" style="11" customWidth="1"/>
    <col min="7181" max="7182" width="13.85546875" style="11" customWidth="1"/>
    <col min="7183" max="7183" width="17.28515625" style="11" customWidth="1"/>
    <col min="7184" max="7184" width="15.5703125" style="11" customWidth="1"/>
    <col min="7185" max="7185" width="9.85546875" style="11" customWidth="1"/>
    <col min="7186" max="7424" width="9.140625" style="11"/>
    <col min="7425" max="7425" width="10.5703125" style="11" customWidth="1"/>
    <col min="7426" max="7426" width="74.140625" style="11" customWidth="1"/>
    <col min="7427" max="7427" width="21.140625" style="11" customWidth="1"/>
    <col min="7428" max="7428" width="13.85546875" style="11" customWidth="1"/>
    <col min="7429" max="7429" width="16.5703125" style="11" customWidth="1"/>
    <col min="7430" max="7431" width="15.7109375" style="11" customWidth="1"/>
    <col min="7432" max="7432" width="13.5703125" style="11" customWidth="1"/>
    <col min="7433" max="7433" width="14" style="11" customWidth="1"/>
    <col min="7434" max="7434" width="14.140625" style="11" customWidth="1"/>
    <col min="7435" max="7435" width="13.85546875" style="11" customWidth="1"/>
    <col min="7436" max="7436" width="13.7109375" style="11" customWidth="1"/>
    <col min="7437" max="7438" width="13.85546875" style="11" customWidth="1"/>
    <col min="7439" max="7439" width="17.28515625" style="11" customWidth="1"/>
    <col min="7440" max="7440" width="15.5703125" style="11" customWidth="1"/>
    <col min="7441" max="7441" width="9.85546875" style="11" customWidth="1"/>
    <col min="7442" max="7680" width="9.140625" style="11"/>
    <col min="7681" max="7681" width="10.5703125" style="11" customWidth="1"/>
    <col min="7682" max="7682" width="74.140625" style="11" customWidth="1"/>
    <col min="7683" max="7683" width="21.140625" style="11" customWidth="1"/>
    <col min="7684" max="7684" width="13.85546875" style="11" customWidth="1"/>
    <col min="7685" max="7685" width="16.5703125" style="11" customWidth="1"/>
    <col min="7686" max="7687" width="15.7109375" style="11" customWidth="1"/>
    <col min="7688" max="7688" width="13.5703125" style="11" customWidth="1"/>
    <col min="7689" max="7689" width="14" style="11" customWidth="1"/>
    <col min="7690" max="7690" width="14.140625" style="11" customWidth="1"/>
    <col min="7691" max="7691" width="13.85546875" style="11" customWidth="1"/>
    <col min="7692" max="7692" width="13.7109375" style="11" customWidth="1"/>
    <col min="7693" max="7694" width="13.85546875" style="11" customWidth="1"/>
    <col min="7695" max="7695" width="17.28515625" style="11" customWidth="1"/>
    <col min="7696" max="7696" width="15.5703125" style="11" customWidth="1"/>
    <col min="7697" max="7697" width="9.85546875" style="11" customWidth="1"/>
    <col min="7698" max="7936" width="9.140625" style="11"/>
    <col min="7937" max="7937" width="10.5703125" style="11" customWidth="1"/>
    <col min="7938" max="7938" width="74.140625" style="11" customWidth="1"/>
    <col min="7939" max="7939" width="21.140625" style="11" customWidth="1"/>
    <col min="7940" max="7940" width="13.85546875" style="11" customWidth="1"/>
    <col min="7941" max="7941" width="16.5703125" style="11" customWidth="1"/>
    <col min="7942" max="7943" width="15.7109375" style="11" customWidth="1"/>
    <col min="7944" max="7944" width="13.5703125" style="11" customWidth="1"/>
    <col min="7945" max="7945" width="14" style="11" customWidth="1"/>
    <col min="7946" max="7946" width="14.140625" style="11" customWidth="1"/>
    <col min="7947" max="7947" width="13.85546875" style="11" customWidth="1"/>
    <col min="7948" max="7948" width="13.7109375" style="11" customWidth="1"/>
    <col min="7949" max="7950" width="13.85546875" style="11" customWidth="1"/>
    <col min="7951" max="7951" width="17.28515625" style="11" customWidth="1"/>
    <col min="7952" max="7952" width="15.5703125" style="11" customWidth="1"/>
    <col min="7953" max="7953" width="9.85546875" style="11" customWidth="1"/>
    <col min="7954" max="8192" width="9.140625" style="11"/>
    <col min="8193" max="8193" width="10.5703125" style="11" customWidth="1"/>
    <col min="8194" max="8194" width="74.140625" style="11" customWidth="1"/>
    <col min="8195" max="8195" width="21.140625" style="11" customWidth="1"/>
    <col min="8196" max="8196" width="13.85546875" style="11" customWidth="1"/>
    <col min="8197" max="8197" width="16.5703125" style="11" customWidth="1"/>
    <col min="8198" max="8199" width="15.7109375" style="11" customWidth="1"/>
    <col min="8200" max="8200" width="13.5703125" style="11" customWidth="1"/>
    <col min="8201" max="8201" width="14" style="11" customWidth="1"/>
    <col min="8202" max="8202" width="14.140625" style="11" customWidth="1"/>
    <col min="8203" max="8203" width="13.85546875" style="11" customWidth="1"/>
    <col min="8204" max="8204" width="13.7109375" style="11" customWidth="1"/>
    <col min="8205" max="8206" width="13.85546875" style="11" customWidth="1"/>
    <col min="8207" max="8207" width="17.28515625" style="11" customWidth="1"/>
    <col min="8208" max="8208" width="15.5703125" style="11" customWidth="1"/>
    <col min="8209" max="8209" width="9.85546875" style="11" customWidth="1"/>
    <col min="8210" max="8448" width="9.140625" style="11"/>
    <col min="8449" max="8449" width="10.5703125" style="11" customWidth="1"/>
    <col min="8450" max="8450" width="74.140625" style="11" customWidth="1"/>
    <col min="8451" max="8451" width="21.140625" style="11" customWidth="1"/>
    <col min="8452" max="8452" width="13.85546875" style="11" customWidth="1"/>
    <col min="8453" max="8453" width="16.5703125" style="11" customWidth="1"/>
    <col min="8454" max="8455" width="15.7109375" style="11" customWidth="1"/>
    <col min="8456" max="8456" width="13.5703125" style="11" customWidth="1"/>
    <col min="8457" max="8457" width="14" style="11" customWidth="1"/>
    <col min="8458" max="8458" width="14.140625" style="11" customWidth="1"/>
    <col min="8459" max="8459" width="13.85546875" style="11" customWidth="1"/>
    <col min="8460" max="8460" width="13.7109375" style="11" customWidth="1"/>
    <col min="8461" max="8462" width="13.85546875" style="11" customWidth="1"/>
    <col min="8463" max="8463" width="17.28515625" style="11" customWidth="1"/>
    <col min="8464" max="8464" width="15.5703125" style="11" customWidth="1"/>
    <col min="8465" max="8465" width="9.85546875" style="11" customWidth="1"/>
    <col min="8466" max="8704" width="9.140625" style="11"/>
    <col min="8705" max="8705" width="10.5703125" style="11" customWidth="1"/>
    <col min="8706" max="8706" width="74.140625" style="11" customWidth="1"/>
    <col min="8707" max="8707" width="21.140625" style="11" customWidth="1"/>
    <col min="8708" max="8708" width="13.85546875" style="11" customWidth="1"/>
    <col min="8709" max="8709" width="16.5703125" style="11" customWidth="1"/>
    <col min="8710" max="8711" width="15.7109375" style="11" customWidth="1"/>
    <col min="8712" max="8712" width="13.5703125" style="11" customWidth="1"/>
    <col min="8713" max="8713" width="14" style="11" customWidth="1"/>
    <col min="8714" max="8714" width="14.140625" style="11" customWidth="1"/>
    <col min="8715" max="8715" width="13.85546875" style="11" customWidth="1"/>
    <col min="8716" max="8716" width="13.7109375" style="11" customWidth="1"/>
    <col min="8717" max="8718" width="13.85546875" style="11" customWidth="1"/>
    <col min="8719" max="8719" width="17.28515625" style="11" customWidth="1"/>
    <col min="8720" max="8720" width="15.5703125" style="11" customWidth="1"/>
    <col min="8721" max="8721" width="9.85546875" style="11" customWidth="1"/>
    <col min="8722" max="8960" width="9.140625" style="11"/>
    <col min="8961" max="8961" width="10.5703125" style="11" customWidth="1"/>
    <col min="8962" max="8962" width="74.140625" style="11" customWidth="1"/>
    <col min="8963" max="8963" width="21.140625" style="11" customWidth="1"/>
    <col min="8964" max="8964" width="13.85546875" style="11" customWidth="1"/>
    <col min="8965" max="8965" width="16.5703125" style="11" customWidth="1"/>
    <col min="8966" max="8967" width="15.7109375" style="11" customWidth="1"/>
    <col min="8968" max="8968" width="13.5703125" style="11" customWidth="1"/>
    <col min="8969" max="8969" width="14" style="11" customWidth="1"/>
    <col min="8970" max="8970" width="14.140625" style="11" customWidth="1"/>
    <col min="8971" max="8971" width="13.85546875" style="11" customWidth="1"/>
    <col min="8972" max="8972" width="13.7109375" style="11" customWidth="1"/>
    <col min="8973" max="8974" width="13.85546875" style="11" customWidth="1"/>
    <col min="8975" max="8975" width="17.28515625" style="11" customWidth="1"/>
    <col min="8976" max="8976" width="15.5703125" style="11" customWidth="1"/>
    <col min="8977" max="8977" width="9.85546875" style="11" customWidth="1"/>
    <col min="8978" max="9216" width="9.140625" style="11"/>
    <col min="9217" max="9217" width="10.5703125" style="11" customWidth="1"/>
    <col min="9218" max="9218" width="74.140625" style="11" customWidth="1"/>
    <col min="9219" max="9219" width="21.140625" style="11" customWidth="1"/>
    <col min="9220" max="9220" width="13.85546875" style="11" customWidth="1"/>
    <col min="9221" max="9221" width="16.5703125" style="11" customWidth="1"/>
    <col min="9222" max="9223" width="15.7109375" style="11" customWidth="1"/>
    <col min="9224" max="9224" width="13.5703125" style="11" customWidth="1"/>
    <col min="9225" max="9225" width="14" style="11" customWidth="1"/>
    <col min="9226" max="9226" width="14.140625" style="11" customWidth="1"/>
    <col min="9227" max="9227" width="13.85546875" style="11" customWidth="1"/>
    <col min="9228" max="9228" width="13.7109375" style="11" customWidth="1"/>
    <col min="9229" max="9230" width="13.85546875" style="11" customWidth="1"/>
    <col min="9231" max="9231" width="17.28515625" style="11" customWidth="1"/>
    <col min="9232" max="9232" width="15.5703125" style="11" customWidth="1"/>
    <col min="9233" max="9233" width="9.85546875" style="11" customWidth="1"/>
    <col min="9234" max="9472" width="9.140625" style="11"/>
    <col min="9473" max="9473" width="10.5703125" style="11" customWidth="1"/>
    <col min="9474" max="9474" width="74.140625" style="11" customWidth="1"/>
    <col min="9475" max="9475" width="21.140625" style="11" customWidth="1"/>
    <col min="9476" max="9476" width="13.85546875" style="11" customWidth="1"/>
    <col min="9477" max="9477" width="16.5703125" style="11" customWidth="1"/>
    <col min="9478" max="9479" width="15.7109375" style="11" customWidth="1"/>
    <col min="9480" max="9480" width="13.5703125" style="11" customWidth="1"/>
    <col min="9481" max="9481" width="14" style="11" customWidth="1"/>
    <col min="9482" max="9482" width="14.140625" style="11" customWidth="1"/>
    <col min="9483" max="9483" width="13.85546875" style="11" customWidth="1"/>
    <col min="9484" max="9484" width="13.7109375" style="11" customWidth="1"/>
    <col min="9485" max="9486" width="13.85546875" style="11" customWidth="1"/>
    <col min="9487" max="9487" width="17.28515625" style="11" customWidth="1"/>
    <col min="9488" max="9488" width="15.5703125" style="11" customWidth="1"/>
    <col min="9489" max="9489" width="9.85546875" style="11" customWidth="1"/>
    <col min="9490" max="9728" width="9.140625" style="11"/>
    <col min="9729" max="9729" width="10.5703125" style="11" customWidth="1"/>
    <col min="9730" max="9730" width="74.140625" style="11" customWidth="1"/>
    <col min="9731" max="9731" width="21.140625" style="11" customWidth="1"/>
    <col min="9732" max="9732" width="13.85546875" style="11" customWidth="1"/>
    <col min="9733" max="9733" width="16.5703125" style="11" customWidth="1"/>
    <col min="9734" max="9735" width="15.7109375" style="11" customWidth="1"/>
    <col min="9736" max="9736" width="13.5703125" style="11" customWidth="1"/>
    <col min="9737" max="9737" width="14" style="11" customWidth="1"/>
    <col min="9738" max="9738" width="14.140625" style="11" customWidth="1"/>
    <col min="9739" max="9739" width="13.85546875" style="11" customWidth="1"/>
    <col min="9740" max="9740" width="13.7109375" style="11" customWidth="1"/>
    <col min="9741" max="9742" width="13.85546875" style="11" customWidth="1"/>
    <col min="9743" max="9743" width="17.28515625" style="11" customWidth="1"/>
    <col min="9744" max="9744" width="15.5703125" style="11" customWidth="1"/>
    <col min="9745" max="9745" width="9.85546875" style="11" customWidth="1"/>
    <col min="9746" max="9984" width="9.140625" style="11"/>
    <col min="9985" max="9985" width="10.5703125" style="11" customWidth="1"/>
    <col min="9986" max="9986" width="74.140625" style="11" customWidth="1"/>
    <col min="9987" max="9987" width="21.140625" style="11" customWidth="1"/>
    <col min="9988" max="9988" width="13.85546875" style="11" customWidth="1"/>
    <col min="9989" max="9989" width="16.5703125" style="11" customWidth="1"/>
    <col min="9990" max="9991" width="15.7109375" style="11" customWidth="1"/>
    <col min="9992" max="9992" width="13.5703125" style="11" customWidth="1"/>
    <col min="9993" max="9993" width="14" style="11" customWidth="1"/>
    <col min="9994" max="9994" width="14.140625" style="11" customWidth="1"/>
    <col min="9995" max="9995" width="13.85546875" style="11" customWidth="1"/>
    <col min="9996" max="9996" width="13.7109375" style="11" customWidth="1"/>
    <col min="9997" max="9998" width="13.85546875" style="11" customWidth="1"/>
    <col min="9999" max="9999" width="17.28515625" style="11" customWidth="1"/>
    <col min="10000" max="10000" width="15.5703125" style="11" customWidth="1"/>
    <col min="10001" max="10001" width="9.85546875" style="11" customWidth="1"/>
    <col min="10002" max="10240" width="9.140625" style="11"/>
    <col min="10241" max="10241" width="10.5703125" style="11" customWidth="1"/>
    <col min="10242" max="10242" width="74.140625" style="11" customWidth="1"/>
    <col min="10243" max="10243" width="21.140625" style="11" customWidth="1"/>
    <col min="10244" max="10244" width="13.85546875" style="11" customWidth="1"/>
    <col min="10245" max="10245" width="16.5703125" style="11" customWidth="1"/>
    <col min="10246" max="10247" width="15.7109375" style="11" customWidth="1"/>
    <col min="10248" max="10248" width="13.5703125" style="11" customWidth="1"/>
    <col min="10249" max="10249" width="14" style="11" customWidth="1"/>
    <col min="10250" max="10250" width="14.140625" style="11" customWidth="1"/>
    <col min="10251" max="10251" width="13.85546875" style="11" customWidth="1"/>
    <col min="10252" max="10252" width="13.7109375" style="11" customWidth="1"/>
    <col min="10253" max="10254" width="13.85546875" style="11" customWidth="1"/>
    <col min="10255" max="10255" width="17.28515625" style="11" customWidth="1"/>
    <col min="10256" max="10256" width="15.5703125" style="11" customWidth="1"/>
    <col min="10257" max="10257" width="9.85546875" style="11" customWidth="1"/>
    <col min="10258" max="10496" width="9.140625" style="11"/>
    <col min="10497" max="10497" width="10.5703125" style="11" customWidth="1"/>
    <col min="10498" max="10498" width="74.140625" style="11" customWidth="1"/>
    <col min="10499" max="10499" width="21.140625" style="11" customWidth="1"/>
    <col min="10500" max="10500" width="13.85546875" style="11" customWidth="1"/>
    <col min="10501" max="10501" width="16.5703125" style="11" customWidth="1"/>
    <col min="10502" max="10503" width="15.7109375" style="11" customWidth="1"/>
    <col min="10504" max="10504" width="13.5703125" style="11" customWidth="1"/>
    <col min="10505" max="10505" width="14" style="11" customWidth="1"/>
    <col min="10506" max="10506" width="14.140625" style="11" customWidth="1"/>
    <col min="10507" max="10507" width="13.85546875" style="11" customWidth="1"/>
    <col min="10508" max="10508" width="13.7109375" style="11" customWidth="1"/>
    <col min="10509" max="10510" width="13.85546875" style="11" customWidth="1"/>
    <col min="10511" max="10511" width="17.28515625" style="11" customWidth="1"/>
    <col min="10512" max="10512" width="15.5703125" style="11" customWidth="1"/>
    <col min="10513" max="10513" width="9.85546875" style="11" customWidth="1"/>
    <col min="10514" max="10752" width="9.140625" style="11"/>
    <col min="10753" max="10753" width="10.5703125" style="11" customWidth="1"/>
    <col min="10754" max="10754" width="74.140625" style="11" customWidth="1"/>
    <col min="10755" max="10755" width="21.140625" style="11" customWidth="1"/>
    <col min="10756" max="10756" width="13.85546875" style="11" customWidth="1"/>
    <col min="10757" max="10757" width="16.5703125" style="11" customWidth="1"/>
    <col min="10758" max="10759" width="15.7109375" style="11" customWidth="1"/>
    <col min="10760" max="10760" width="13.5703125" style="11" customWidth="1"/>
    <col min="10761" max="10761" width="14" style="11" customWidth="1"/>
    <col min="10762" max="10762" width="14.140625" style="11" customWidth="1"/>
    <col min="10763" max="10763" width="13.85546875" style="11" customWidth="1"/>
    <col min="10764" max="10764" width="13.7109375" style="11" customWidth="1"/>
    <col min="10765" max="10766" width="13.85546875" style="11" customWidth="1"/>
    <col min="10767" max="10767" width="17.28515625" style="11" customWidth="1"/>
    <col min="10768" max="10768" width="15.5703125" style="11" customWidth="1"/>
    <col min="10769" max="10769" width="9.85546875" style="11" customWidth="1"/>
    <col min="10770" max="11008" width="9.140625" style="11"/>
    <col min="11009" max="11009" width="10.5703125" style="11" customWidth="1"/>
    <col min="11010" max="11010" width="74.140625" style="11" customWidth="1"/>
    <col min="11011" max="11011" width="21.140625" style="11" customWidth="1"/>
    <col min="11012" max="11012" width="13.85546875" style="11" customWidth="1"/>
    <col min="11013" max="11013" width="16.5703125" style="11" customWidth="1"/>
    <col min="11014" max="11015" width="15.7109375" style="11" customWidth="1"/>
    <col min="11016" max="11016" width="13.5703125" style="11" customWidth="1"/>
    <col min="11017" max="11017" width="14" style="11" customWidth="1"/>
    <col min="11018" max="11018" width="14.140625" style="11" customWidth="1"/>
    <col min="11019" max="11019" width="13.85546875" style="11" customWidth="1"/>
    <col min="11020" max="11020" width="13.7109375" style="11" customWidth="1"/>
    <col min="11021" max="11022" width="13.85546875" style="11" customWidth="1"/>
    <col min="11023" max="11023" width="17.28515625" style="11" customWidth="1"/>
    <col min="11024" max="11024" width="15.5703125" style="11" customWidth="1"/>
    <col min="11025" max="11025" width="9.85546875" style="11" customWidth="1"/>
    <col min="11026" max="11264" width="9.140625" style="11"/>
    <col min="11265" max="11265" width="10.5703125" style="11" customWidth="1"/>
    <col min="11266" max="11266" width="74.140625" style="11" customWidth="1"/>
    <col min="11267" max="11267" width="21.140625" style="11" customWidth="1"/>
    <col min="11268" max="11268" width="13.85546875" style="11" customWidth="1"/>
    <col min="11269" max="11269" width="16.5703125" style="11" customWidth="1"/>
    <col min="11270" max="11271" width="15.7109375" style="11" customWidth="1"/>
    <col min="11272" max="11272" width="13.5703125" style="11" customWidth="1"/>
    <col min="11273" max="11273" width="14" style="11" customWidth="1"/>
    <col min="11274" max="11274" width="14.140625" style="11" customWidth="1"/>
    <col min="11275" max="11275" width="13.85546875" style="11" customWidth="1"/>
    <col min="11276" max="11276" width="13.7109375" style="11" customWidth="1"/>
    <col min="11277" max="11278" width="13.85546875" style="11" customWidth="1"/>
    <col min="11279" max="11279" width="17.28515625" style="11" customWidth="1"/>
    <col min="11280" max="11280" width="15.5703125" style="11" customWidth="1"/>
    <col min="11281" max="11281" width="9.85546875" style="11" customWidth="1"/>
    <col min="11282" max="11520" width="9.140625" style="11"/>
    <col min="11521" max="11521" width="10.5703125" style="11" customWidth="1"/>
    <col min="11522" max="11522" width="74.140625" style="11" customWidth="1"/>
    <col min="11523" max="11523" width="21.140625" style="11" customWidth="1"/>
    <col min="11524" max="11524" width="13.85546875" style="11" customWidth="1"/>
    <col min="11525" max="11525" width="16.5703125" style="11" customWidth="1"/>
    <col min="11526" max="11527" width="15.7109375" style="11" customWidth="1"/>
    <col min="11528" max="11528" width="13.5703125" style="11" customWidth="1"/>
    <col min="11529" max="11529" width="14" style="11" customWidth="1"/>
    <col min="11530" max="11530" width="14.140625" style="11" customWidth="1"/>
    <col min="11531" max="11531" width="13.85546875" style="11" customWidth="1"/>
    <col min="11532" max="11532" width="13.7109375" style="11" customWidth="1"/>
    <col min="11533" max="11534" width="13.85546875" style="11" customWidth="1"/>
    <col min="11535" max="11535" width="17.28515625" style="11" customWidth="1"/>
    <col min="11536" max="11536" width="15.5703125" style="11" customWidth="1"/>
    <col min="11537" max="11537" width="9.85546875" style="11" customWidth="1"/>
    <col min="11538" max="11776" width="9.140625" style="11"/>
    <col min="11777" max="11777" width="10.5703125" style="11" customWidth="1"/>
    <col min="11778" max="11778" width="74.140625" style="11" customWidth="1"/>
    <col min="11779" max="11779" width="21.140625" style="11" customWidth="1"/>
    <col min="11780" max="11780" width="13.85546875" style="11" customWidth="1"/>
    <col min="11781" max="11781" width="16.5703125" style="11" customWidth="1"/>
    <col min="11782" max="11783" width="15.7109375" style="11" customWidth="1"/>
    <col min="11784" max="11784" width="13.5703125" style="11" customWidth="1"/>
    <col min="11785" max="11785" width="14" style="11" customWidth="1"/>
    <col min="11786" max="11786" width="14.140625" style="11" customWidth="1"/>
    <col min="11787" max="11787" width="13.85546875" style="11" customWidth="1"/>
    <col min="11788" max="11788" width="13.7109375" style="11" customWidth="1"/>
    <col min="11789" max="11790" width="13.85546875" style="11" customWidth="1"/>
    <col min="11791" max="11791" width="17.28515625" style="11" customWidth="1"/>
    <col min="11792" max="11792" width="15.5703125" style="11" customWidth="1"/>
    <col min="11793" max="11793" width="9.85546875" style="11" customWidth="1"/>
    <col min="11794" max="12032" width="9.140625" style="11"/>
    <col min="12033" max="12033" width="10.5703125" style="11" customWidth="1"/>
    <col min="12034" max="12034" width="74.140625" style="11" customWidth="1"/>
    <col min="12035" max="12035" width="21.140625" style="11" customWidth="1"/>
    <col min="12036" max="12036" width="13.85546875" style="11" customWidth="1"/>
    <col min="12037" max="12037" width="16.5703125" style="11" customWidth="1"/>
    <col min="12038" max="12039" width="15.7109375" style="11" customWidth="1"/>
    <col min="12040" max="12040" width="13.5703125" style="11" customWidth="1"/>
    <col min="12041" max="12041" width="14" style="11" customWidth="1"/>
    <col min="12042" max="12042" width="14.140625" style="11" customWidth="1"/>
    <col min="12043" max="12043" width="13.85546875" style="11" customWidth="1"/>
    <col min="12044" max="12044" width="13.7109375" style="11" customWidth="1"/>
    <col min="12045" max="12046" width="13.85546875" style="11" customWidth="1"/>
    <col min="12047" max="12047" width="17.28515625" style="11" customWidth="1"/>
    <col min="12048" max="12048" width="15.5703125" style="11" customWidth="1"/>
    <col min="12049" max="12049" width="9.85546875" style="11" customWidth="1"/>
    <col min="12050" max="12288" width="9.140625" style="11"/>
    <col min="12289" max="12289" width="10.5703125" style="11" customWidth="1"/>
    <col min="12290" max="12290" width="74.140625" style="11" customWidth="1"/>
    <col min="12291" max="12291" width="21.140625" style="11" customWidth="1"/>
    <col min="12292" max="12292" width="13.85546875" style="11" customWidth="1"/>
    <col min="12293" max="12293" width="16.5703125" style="11" customWidth="1"/>
    <col min="12294" max="12295" width="15.7109375" style="11" customWidth="1"/>
    <col min="12296" max="12296" width="13.5703125" style="11" customWidth="1"/>
    <col min="12297" max="12297" width="14" style="11" customWidth="1"/>
    <col min="12298" max="12298" width="14.140625" style="11" customWidth="1"/>
    <col min="12299" max="12299" width="13.85546875" style="11" customWidth="1"/>
    <col min="12300" max="12300" width="13.7109375" style="11" customWidth="1"/>
    <col min="12301" max="12302" width="13.85546875" style="11" customWidth="1"/>
    <col min="12303" max="12303" width="17.28515625" style="11" customWidth="1"/>
    <col min="12304" max="12304" width="15.5703125" style="11" customWidth="1"/>
    <col min="12305" max="12305" width="9.85546875" style="11" customWidth="1"/>
    <col min="12306" max="12544" width="9.140625" style="11"/>
    <col min="12545" max="12545" width="10.5703125" style="11" customWidth="1"/>
    <col min="12546" max="12546" width="74.140625" style="11" customWidth="1"/>
    <col min="12547" max="12547" width="21.140625" style="11" customWidth="1"/>
    <col min="12548" max="12548" width="13.85546875" style="11" customWidth="1"/>
    <col min="12549" max="12549" width="16.5703125" style="11" customWidth="1"/>
    <col min="12550" max="12551" width="15.7109375" style="11" customWidth="1"/>
    <col min="12552" max="12552" width="13.5703125" style="11" customWidth="1"/>
    <col min="12553" max="12553" width="14" style="11" customWidth="1"/>
    <col min="12554" max="12554" width="14.140625" style="11" customWidth="1"/>
    <col min="12555" max="12555" width="13.85546875" style="11" customWidth="1"/>
    <col min="12556" max="12556" width="13.7109375" style="11" customWidth="1"/>
    <col min="12557" max="12558" width="13.85546875" style="11" customWidth="1"/>
    <col min="12559" max="12559" width="17.28515625" style="11" customWidth="1"/>
    <col min="12560" max="12560" width="15.5703125" style="11" customWidth="1"/>
    <col min="12561" max="12561" width="9.85546875" style="11" customWidth="1"/>
    <col min="12562" max="12800" width="9.140625" style="11"/>
    <col min="12801" max="12801" width="10.5703125" style="11" customWidth="1"/>
    <col min="12802" max="12802" width="74.140625" style="11" customWidth="1"/>
    <col min="12803" max="12803" width="21.140625" style="11" customWidth="1"/>
    <col min="12804" max="12804" width="13.85546875" style="11" customWidth="1"/>
    <col min="12805" max="12805" width="16.5703125" style="11" customWidth="1"/>
    <col min="12806" max="12807" width="15.7109375" style="11" customWidth="1"/>
    <col min="12808" max="12808" width="13.5703125" style="11" customWidth="1"/>
    <col min="12809" max="12809" width="14" style="11" customWidth="1"/>
    <col min="12810" max="12810" width="14.140625" style="11" customWidth="1"/>
    <col min="12811" max="12811" width="13.85546875" style="11" customWidth="1"/>
    <col min="12812" max="12812" width="13.7109375" style="11" customWidth="1"/>
    <col min="12813" max="12814" width="13.85546875" style="11" customWidth="1"/>
    <col min="12815" max="12815" width="17.28515625" style="11" customWidth="1"/>
    <col min="12816" max="12816" width="15.5703125" style="11" customWidth="1"/>
    <col min="12817" max="12817" width="9.85546875" style="11" customWidth="1"/>
    <col min="12818" max="13056" width="9.140625" style="11"/>
    <col min="13057" max="13057" width="10.5703125" style="11" customWidth="1"/>
    <col min="13058" max="13058" width="74.140625" style="11" customWidth="1"/>
    <col min="13059" max="13059" width="21.140625" style="11" customWidth="1"/>
    <col min="13060" max="13060" width="13.85546875" style="11" customWidth="1"/>
    <col min="13061" max="13061" width="16.5703125" style="11" customWidth="1"/>
    <col min="13062" max="13063" width="15.7109375" style="11" customWidth="1"/>
    <col min="13064" max="13064" width="13.5703125" style="11" customWidth="1"/>
    <col min="13065" max="13065" width="14" style="11" customWidth="1"/>
    <col min="13066" max="13066" width="14.140625" style="11" customWidth="1"/>
    <col min="13067" max="13067" width="13.85546875" style="11" customWidth="1"/>
    <col min="13068" max="13068" width="13.7109375" style="11" customWidth="1"/>
    <col min="13069" max="13070" width="13.85546875" style="11" customWidth="1"/>
    <col min="13071" max="13071" width="17.28515625" style="11" customWidth="1"/>
    <col min="13072" max="13072" width="15.5703125" style="11" customWidth="1"/>
    <col min="13073" max="13073" width="9.85546875" style="11" customWidth="1"/>
    <col min="13074" max="13312" width="9.140625" style="11"/>
    <col min="13313" max="13313" width="10.5703125" style="11" customWidth="1"/>
    <col min="13314" max="13314" width="74.140625" style="11" customWidth="1"/>
    <col min="13315" max="13315" width="21.140625" style="11" customWidth="1"/>
    <col min="13316" max="13316" width="13.85546875" style="11" customWidth="1"/>
    <col min="13317" max="13317" width="16.5703125" style="11" customWidth="1"/>
    <col min="13318" max="13319" width="15.7109375" style="11" customWidth="1"/>
    <col min="13320" max="13320" width="13.5703125" style="11" customWidth="1"/>
    <col min="13321" max="13321" width="14" style="11" customWidth="1"/>
    <col min="13322" max="13322" width="14.140625" style="11" customWidth="1"/>
    <col min="13323" max="13323" width="13.85546875" style="11" customWidth="1"/>
    <col min="13324" max="13324" width="13.7109375" style="11" customWidth="1"/>
    <col min="13325" max="13326" width="13.85546875" style="11" customWidth="1"/>
    <col min="13327" max="13327" width="17.28515625" style="11" customWidth="1"/>
    <col min="13328" max="13328" width="15.5703125" style="11" customWidth="1"/>
    <col min="13329" max="13329" width="9.85546875" style="11" customWidth="1"/>
    <col min="13330" max="13568" width="9.140625" style="11"/>
    <col min="13569" max="13569" width="10.5703125" style="11" customWidth="1"/>
    <col min="13570" max="13570" width="74.140625" style="11" customWidth="1"/>
    <col min="13571" max="13571" width="21.140625" style="11" customWidth="1"/>
    <col min="13572" max="13572" width="13.85546875" style="11" customWidth="1"/>
    <col min="13573" max="13573" width="16.5703125" style="11" customWidth="1"/>
    <col min="13574" max="13575" width="15.7109375" style="11" customWidth="1"/>
    <col min="13576" max="13576" width="13.5703125" style="11" customWidth="1"/>
    <col min="13577" max="13577" width="14" style="11" customWidth="1"/>
    <col min="13578" max="13578" width="14.140625" style="11" customWidth="1"/>
    <col min="13579" max="13579" width="13.85546875" style="11" customWidth="1"/>
    <col min="13580" max="13580" width="13.7109375" style="11" customWidth="1"/>
    <col min="13581" max="13582" width="13.85546875" style="11" customWidth="1"/>
    <col min="13583" max="13583" width="17.28515625" style="11" customWidth="1"/>
    <col min="13584" max="13584" width="15.5703125" style="11" customWidth="1"/>
    <col min="13585" max="13585" width="9.85546875" style="11" customWidth="1"/>
    <col min="13586" max="13824" width="9.140625" style="11"/>
    <col min="13825" max="13825" width="10.5703125" style="11" customWidth="1"/>
    <col min="13826" max="13826" width="74.140625" style="11" customWidth="1"/>
    <col min="13827" max="13827" width="21.140625" style="11" customWidth="1"/>
    <col min="13828" max="13828" width="13.85546875" style="11" customWidth="1"/>
    <col min="13829" max="13829" width="16.5703125" style="11" customWidth="1"/>
    <col min="13830" max="13831" width="15.7109375" style="11" customWidth="1"/>
    <col min="13832" max="13832" width="13.5703125" style="11" customWidth="1"/>
    <col min="13833" max="13833" width="14" style="11" customWidth="1"/>
    <col min="13834" max="13834" width="14.140625" style="11" customWidth="1"/>
    <col min="13835" max="13835" width="13.85546875" style="11" customWidth="1"/>
    <col min="13836" max="13836" width="13.7109375" style="11" customWidth="1"/>
    <col min="13837" max="13838" width="13.85546875" style="11" customWidth="1"/>
    <col min="13839" max="13839" width="17.28515625" style="11" customWidth="1"/>
    <col min="13840" max="13840" width="15.5703125" style="11" customWidth="1"/>
    <col min="13841" max="13841" width="9.85546875" style="11" customWidth="1"/>
    <col min="13842" max="14080" width="9.140625" style="11"/>
    <col min="14081" max="14081" width="10.5703125" style="11" customWidth="1"/>
    <col min="14082" max="14082" width="74.140625" style="11" customWidth="1"/>
    <col min="14083" max="14083" width="21.140625" style="11" customWidth="1"/>
    <col min="14084" max="14084" width="13.85546875" style="11" customWidth="1"/>
    <col min="14085" max="14085" width="16.5703125" style="11" customWidth="1"/>
    <col min="14086" max="14087" width="15.7109375" style="11" customWidth="1"/>
    <col min="14088" max="14088" width="13.5703125" style="11" customWidth="1"/>
    <col min="14089" max="14089" width="14" style="11" customWidth="1"/>
    <col min="14090" max="14090" width="14.140625" style="11" customWidth="1"/>
    <col min="14091" max="14091" width="13.85546875" style="11" customWidth="1"/>
    <col min="14092" max="14092" width="13.7109375" style="11" customWidth="1"/>
    <col min="14093" max="14094" width="13.85546875" style="11" customWidth="1"/>
    <col min="14095" max="14095" width="17.28515625" style="11" customWidth="1"/>
    <col min="14096" max="14096" width="15.5703125" style="11" customWidth="1"/>
    <col min="14097" max="14097" width="9.85546875" style="11" customWidth="1"/>
    <col min="14098" max="14336" width="9.140625" style="11"/>
    <col min="14337" max="14337" width="10.5703125" style="11" customWidth="1"/>
    <col min="14338" max="14338" width="74.140625" style="11" customWidth="1"/>
    <col min="14339" max="14339" width="21.140625" style="11" customWidth="1"/>
    <col min="14340" max="14340" width="13.85546875" style="11" customWidth="1"/>
    <col min="14341" max="14341" width="16.5703125" style="11" customWidth="1"/>
    <col min="14342" max="14343" width="15.7109375" style="11" customWidth="1"/>
    <col min="14344" max="14344" width="13.5703125" style="11" customWidth="1"/>
    <col min="14345" max="14345" width="14" style="11" customWidth="1"/>
    <col min="14346" max="14346" width="14.140625" style="11" customWidth="1"/>
    <col min="14347" max="14347" width="13.85546875" style="11" customWidth="1"/>
    <col min="14348" max="14348" width="13.7109375" style="11" customWidth="1"/>
    <col min="14349" max="14350" width="13.85546875" style="11" customWidth="1"/>
    <col min="14351" max="14351" width="17.28515625" style="11" customWidth="1"/>
    <col min="14352" max="14352" width="15.5703125" style="11" customWidth="1"/>
    <col min="14353" max="14353" width="9.85546875" style="11" customWidth="1"/>
    <col min="14354" max="14592" width="9.140625" style="11"/>
    <col min="14593" max="14593" width="10.5703125" style="11" customWidth="1"/>
    <col min="14594" max="14594" width="74.140625" style="11" customWidth="1"/>
    <col min="14595" max="14595" width="21.140625" style="11" customWidth="1"/>
    <col min="14596" max="14596" width="13.85546875" style="11" customWidth="1"/>
    <col min="14597" max="14597" width="16.5703125" style="11" customWidth="1"/>
    <col min="14598" max="14599" width="15.7109375" style="11" customWidth="1"/>
    <col min="14600" max="14600" width="13.5703125" style="11" customWidth="1"/>
    <col min="14601" max="14601" width="14" style="11" customWidth="1"/>
    <col min="14602" max="14602" width="14.140625" style="11" customWidth="1"/>
    <col min="14603" max="14603" width="13.85546875" style="11" customWidth="1"/>
    <col min="14604" max="14604" width="13.7109375" style="11" customWidth="1"/>
    <col min="14605" max="14606" width="13.85546875" style="11" customWidth="1"/>
    <col min="14607" max="14607" width="17.28515625" style="11" customWidth="1"/>
    <col min="14608" max="14608" width="15.5703125" style="11" customWidth="1"/>
    <col min="14609" max="14609" width="9.85546875" style="11" customWidth="1"/>
    <col min="14610" max="14848" width="9.140625" style="11"/>
    <col min="14849" max="14849" width="10.5703125" style="11" customWidth="1"/>
    <col min="14850" max="14850" width="74.140625" style="11" customWidth="1"/>
    <col min="14851" max="14851" width="21.140625" style="11" customWidth="1"/>
    <col min="14852" max="14852" width="13.85546875" style="11" customWidth="1"/>
    <col min="14853" max="14853" width="16.5703125" style="11" customWidth="1"/>
    <col min="14854" max="14855" width="15.7109375" style="11" customWidth="1"/>
    <col min="14856" max="14856" width="13.5703125" style="11" customWidth="1"/>
    <col min="14857" max="14857" width="14" style="11" customWidth="1"/>
    <col min="14858" max="14858" width="14.140625" style="11" customWidth="1"/>
    <col min="14859" max="14859" width="13.85546875" style="11" customWidth="1"/>
    <col min="14860" max="14860" width="13.7109375" style="11" customWidth="1"/>
    <col min="14861" max="14862" width="13.85546875" style="11" customWidth="1"/>
    <col min="14863" max="14863" width="17.28515625" style="11" customWidth="1"/>
    <col min="14864" max="14864" width="15.5703125" style="11" customWidth="1"/>
    <col min="14865" max="14865" width="9.85546875" style="11" customWidth="1"/>
    <col min="14866" max="15104" width="9.140625" style="11"/>
    <col min="15105" max="15105" width="10.5703125" style="11" customWidth="1"/>
    <col min="15106" max="15106" width="74.140625" style="11" customWidth="1"/>
    <col min="15107" max="15107" width="21.140625" style="11" customWidth="1"/>
    <col min="15108" max="15108" width="13.85546875" style="11" customWidth="1"/>
    <col min="15109" max="15109" width="16.5703125" style="11" customWidth="1"/>
    <col min="15110" max="15111" width="15.7109375" style="11" customWidth="1"/>
    <col min="15112" max="15112" width="13.5703125" style="11" customWidth="1"/>
    <col min="15113" max="15113" width="14" style="11" customWidth="1"/>
    <col min="15114" max="15114" width="14.140625" style="11" customWidth="1"/>
    <col min="15115" max="15115" width="13.85546875" style="11" customWidth="1"/>
    <col min="15116" max="15116" width="13.7109375" style="11" customWidth="1"/>
    <col min="15117" max="15118" width="13.85546875" style="11" customWidth="1"/>
    <col min="15119" max="15119" width="17.28515625" style="11" customWidth="1"/>
    <col min="15120" max="15120" width="15.5703125" style="11" customWidth="1"/>
    <col min="15121" max="15121" width="9.85546875" style="11" customWidth="1"/>
    <col min="15122" max="15360" width="9.140625" style="11"/>
    <col min="15361" max="15361" width="10.5703125" style="11" customWidth="1"/>
    <col min="15362" max="15362" width="74.140625" style="11" customWidth="1"/>
    <col min="15363" max="15363" width="21.140625" style="11" customWidth="1"/>
    <col min="15364" max="15364" width="13.85546875" style="11" customWidth="1"/>
    <col min="15365" max="15365" width="16.5703125" style="11" customWidth="1"/>
    <col min="15366" max="15367" width="15.7109375" style="11" customWidth="1"/>
    <col min="15368" max="15368" width="13.5703125" style="11" customWidth="1"/>
    <col min="15369" max="15369" width="14" style="11" customWidth="1"/>
    <col min="15370" max="15370" width="14.140625" style="11" customWidth="1"/>
    <col min="15371" max="15371" width="13.85546875" style="11" customWidth="1"/>
    <col min="15372" max="15372" width="13.7109375" style="11" customWidth="1"/>
    <col min="15373" max="15374" width="13.85546875" style="11" customWidth="1"/>
    <col min="15375" max="15375" width="17.28515625" style="11" customWidth="1"/>
    <col min="15376" max="15376" width="15.5703125" style="11" customWidth="1"/>
    <col min="15377" max="15377" width="9.85546875" style="11" customWidth="1"/>
    <col min="15378" max="15616" width="9.140625" style="11"/>
    <col min="15617" max="15617" width="10.5703125" style="11" customWidth="1"/>
    <col min="15618" max="15618" width="74.140625" style="11" customWidth="1"/>
    <col min="15619" max="15619" width="21.140625" style="11" customWidth="1"/>
    <col min="15620" max="15620" width="13.85546875" style="11" customWidth="1"/>
    <col min="15621" max="15621" width="16.5703125" style="11" customWidth="1"/>
    <col min="15622" max="15623" width="15.7109375" style="11" customWidth="1"/>
    <col min="15624" max="15624" width="13.5703125" style="11" customWidth="1"/>
    <col min="15625" max="15625" width="14" style="11" customWidth="1"/>
    <col min="15626" max="15626" width="14.140625" style="11" customWidth="1"/>
    <col min="15627" max="15627" width="13.85546875" style="11" customWidth="1"/>
    <col min="15628" max="15628" width="13.7109375" style="11" customWidth="1"/>
    <col min="15629" max="15630" width="13.85546875" style="11" customWidth="1"/>
    <col min="15631" max="15631" width="17.28515625" style="11" customWidth="1"/>
    <col min="15632" max="15632" width="15.5703125" style="11" customWidth="1"/>
    <col min="15633" max="15633" width="9.85546875" style="11" customWidth="1"/>
    <col min="15634" max="15872" width="9.140625" style="11"/>
    <col min="15873" max="15873" width="10.5703125" style="11" customWidth="1"/>
    <col min="15874" max="15874" width="74.140625" style="11" customWidth="1"/>
    <col min="15875" max="15875" width="21.140625" style="11" customWidth="1"/>
    <col min="15876" max="15876" width="13.85546875" style="11" customWidth="1"/>
    <col min="15877" max="15877" width="16.5703125" style="11" customWidth="1"/>
    <col min="15878" max="15879" width="15.7109375" style="11" customWidth="1"/>
    <col min="15880" max="15880" width="13.5703125" style="11" customWidth="1"/>
    <col min="15881" max="15881" width="14" style="11" customWidth="1"/>
    <col min="15882" max="15882" width="14.140625" style="11" customWidth="1"/>
    <col min="15883" max="15883" width="13.85546875" style="11" customWidth="1"/>
    <col min="15884" max="15884" width="13.7109375" style="11" customWidth="1"/>
    <col min="15885" max="15886" width="13.85546875" style="11" customWidth="1"/>
    <col min="15887" max="15887" width="17.28515625" style="11" customWidth="1"/>
    <col min="15888" max="15888" width="15.5703125" style="11" customWidth="1"/>
    <col min="15889" max="15889" width="9.85546875" style="11" customWidth="1"/>
    <col min="15890" max="16128" width="9.140625" style="11"/>
    <col min="16129" max="16129" width="10.5703125" style="11" customWidth="1"/>
    <col min="16130" max="16130" width="74.140625" style="11" customWidth="1"/>
    <col min="16131" max="16131" width="21.140625" style="11" customWidth="1"/>
    <col min="16132" max="16132" width="13.85546875" style="11" customWidth="1"/>
    <col min="16133" max="16133" width="16.5703125" style="11" customWidth="1"/>
    <col min="16134" max="16135" width="15.7109375" style="11" customWidth="1"/>
    <col min="16136" max="16136" width="13.5703125" style="11" customWidth="1"/>
    <col min="16137" max="16137" width="14" style="11" customWidth="1"/>
    <col min="16138" max="16138" width="14.140625" style="11" customWidth="1"/>
    <col min="16139" max="16139" width="13.85546875" style="11" customWidth="1"/>
    <col min="16140" max="16140" width="13.7109375" style="11" customWidth="1"/>
    <col min="16141" max="16142" width="13.85546875" style="11" customWidth="1"/>
    <col min="16143" max="16143" width="17.28515625" style="11" customWidth="1"/>
    <col min="16144" max="16144" width="15.5703125" style="11" customWidth="1"/>
    <col min="16145" max="16145" width="9.85546875" style="11" customWidth="1"/>
    <col min="16146" max="16384" width="9.140625" style="11"/>
  </cols>
  <sheetData>
    <row r="1" spans="2:17" s="1" customFormat="1" ht="18.75" customHeight="1" x14ac:dyDescent="0.25">
      <c r="Q1" s="2"/>
    </row>
    <row r="2" spans="2:17" s="1" customFormat="1" x14ac:dyDescent="0.25">
      <c r="Q2" s="2"/>
    </row>
    <row r="3" spans="2:17" s="1" customFormat="1" x14ac:dyDescent="0.25">
      <c r="L3" s="3"/>
      <c r="Q3" s="2"/>
    </row>
    <row r="4" spans="2:17" s="1" customFormat="1" x14ac:dyDescent="0.25">
      <c r="L4" s="3"/>
      <c r="Q4" s="2"/>
    </row>
    <row r="5" spans="2:17" s="1" customFormat="1" x14ac:dyDescent="0.25">
      <c r="Q5" s="2"/>
    </row>
    <row r="6" spans="2:17" s="1" customFormat="1" ht="12.75" customHeight="1" x14ac:dyDescent="0.25">
      <c r="B6" s="4"/>
      <c r="C6" s="4"/>
      <c r="D6" s="217" t="s">
        <v>0</v>
      </c>
      <c r="E6" s="217"/>
      <c r="F6" s="217"/>
      <c r="G6" s="217"/>
      <c r="H6" s="217"/>
      <c r="I6" s="217"/>
      <c r="J6" s="4"/>
      <c r="K6" s="4"/>
      <c r="L6" s="4"/>
      <c r="M6" s="4"/>
      <c r="N6" s="4"/>
      <c r="O6" s="4"/>
      <c r="P6" s="4"/>
      <c r="Q6" s="5"/>
    </row>
    <row r="7" spans="2:17" s="1" customFormat="1" ht="11.25" customHeight="1" x14ac:dyDescent="0.2">
      <c r="B7" s="6"/>
      <c r="C7" s="6"/>
      <c r="D7" s="218" t="s">
        <v>1</v>
      </c>
      <c r="E7" s="218"/>
      <c r="F7" s="218"/>
      <c r="G7" s="218"/>
      <c r="H7" s="218"/>
      <c r="I7" s="218"/>
      <c r="J7" s="6"/>
      <c r="K7" s="6"/>
      <c r="L7" s="6"/>
      <c r="M7" s="6"/>
      <c r="N7" s="6"/>
      <c r="O7" s="6"/>
      <c r="P7" s="6"/>
      <c r="Q7" s="7"/>
    </row>
    <row r="8" spans="2:17" s="1" customFormat="1" ht="11.25" customHeight="1" x14ac:dyDescent="0.25">
      <c r="C8" s="8" t="s">
        <v>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s="1" customFormat="1" ht="11.25" customHeight="1" x14ac:dyDescent="0.25">
      <c r="B9" s="4"/>
      <c r="C9" s="4"/>
      <c r="D9" s="4"/>
      <c r="E9" s="219" t="s">
        <v>3</v>
      </c>
      <c r="F9" s="219"/>
      <c r="G9" s="219"/>
      <c r="H9" s="219"/>
      <c r="I9" s="4"/>
      <c r="J9" s="4"/>
      <c r="K9" s="4"/>
      <c r="L9" s="4"/>
      <c r="M9" s="4"/>
      <c r="N9" s="4"/>
      <c r="O9" s="4"/>
      <c r="P9" s="4"/>
      <c r="Q9" s="5"/>
    </row>
    <row r="10" spans="2:17" s="1" customFormat="1" ht="12" customHeight="1" x14ac:dyDescent="0.25">
      <c r="B10" s="9"/>
      <c r="C10" s="9"/>
      <c r="D10" s="9"/>
      <c r="E10" s="220" t="s">
        <v>4</v>
      </c>
      <c r="F10" s="220"/>
      <c r="G10" s="220"/>
      <c r="H10" s="220"/>
      <c r="I10" s="9"/>
      <c r="J10" s="9"/>
      <c r="K10" s="9"/>
      <c r="L10" s="9"/>
      <c r="M10" s="9"/>
      <c r="N10" s="9"/>
      <c r="O10" s="9"/>
      <c r="P10" s="9"/>
      <c r="Q10" s="10"/>
    </row>
    <row r="11" spans="2:17" ht="11.25" customHeight="1" x14ac:dyDescent="0.2">
      <c r="B11" s="12"/>
      <c r="C11" s="13"/>
      <c r="D11" s="13"/>
      <c r="E11" s="220"/>
      <c r="F11" s="220"/>
      <c r="G11" s="220"/>
      <c r="H11" s="220"/>
      <c r="I11" s="13"/>
      <c r="J11" s="13"/>
      <c r="K11" s="13"/>
      <c r="L11" s="13"/>
      <c r="M11" s="13"/>
      <c r="N11" s="13"/>
      <c r="O11" s="14"/>
      <c r="P11" s="12"/>
    </row>
    <row r="12" spans="2:17" ht="16.5" customHeight="1" x14ac:dyDescent="0.2">
      <c r="B12" s="16" t="s">
        <v>5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9"/>
      <c r="O12" s="20"/>
      <c r="P12" s="21">
        <v>1</v>
      </c>
    </row>
    <row r="13" spans="2:17" s="1" customFormat="1" x14ac:dyDescent="0.25">
      <c r="B13" s="22" t="s">
        <v>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6"/>
      <c r="Q13" s="2"/>
    </row>
    <row r="14" spans="2:17" s="1" customFormat="1" ht="11.25" customHeight="1" x14ac:dyDescent="0.25"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"/>
    </row>
    <row r="15" spans="2:17" s="1" customFormat="1" ht="31.5" customHeight="1" x14ac:dyDescent="0.25">
      <c r="B15" s="27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4" t="s">
        <v>7</v>
      </c>
      <c r="Q15" s="2"/>
    </row>
    <row r="16" spans="2:17" s="1" customFormat="1" ht="37.5" customHeight="1" x14ac:dyDescent="0.25">
      <c r="B16" s="27"/>
      <c r="C16" s="22" t="s">
        <v>8</v>
      </c>
      <c r="D16" s="22" t="s">
        <v>9</v>
      </c>
      <c r="E16" s="22" t="s">
        <v>10</v>
      </c>
      <c r="F16" s="22" t="s">
        <v>11</v>
      </c>
      <c r="G16" s="22" t="s">
        <v>12</v>
      </c>
      <c r="H16" s="22" t="s">
        <v>13</v>
      </c>
      <c r="I16" s="22" t="s">
        <v>14</v>
      </c>
      <c r="J16" s="22" t="s">
        <v>15</v>
      </c>
      <c r="K16" s="22" t="s">
        <v>16</v>
      </c>
      <c r="L16" s="22" t="s">
        <v>17</v>
      </c>
      <c r="M16" s="22" t="s">
        <v>18</v>
      </c>
      <c r="N16" s="22" t="s">
        <v>19</v>
      </c>
      <c r="O16" s="34" t="s">
        <v>20</v>
      </c>
      <c r="P16" s="35"/>
      <c r="Q16" s="2"/>
    </row>
    <row r="17" spans="2:17" ht="19.5" customHeight="1" x14ac:dyDescent="0.2">
      <c r="B17" s="28"/>
      <c r="C17" s="36">
        <v>45413</v>
      </c>
      <c r="D17" s="36">
        <v>45444</v>
      </c>
      <c r="E17" s="36">
        <v>45474</v>
      </c>
      <c r="F17" s="36">
        <v>45505</v>
      </c>
      <c r="G17" s="36">
        <v>45536</v>
      </c>
      <c r="H17" s="36">
        <v>45566</v>
      </c>
      <c r="I17" s="36">
        <v>45597</v>
      </c>
      <c r="J17" s="36">
        <v>45627</v>
      </c>
      <c r="K17" s="36">
        <v>45658</v>
      </c>
      <c r="L17" s="36">
        <v>45689</v>
      </c>
      <c r="M17" s="36">
        <v>45717</v>
      </c>
      <c r="N17" s="36">
        <v>45748</v>
      </c>
      <c r="O17" s="37"/>
      <c r="P17" s="38" t="s">
        <v>21</v>
      </c>
      <c r="Q17" s="39"/>
    </row>
    <row r="18" spans="2:17" s="40" customFormat="1" ht="11.25" customHeight="1" x14ac:dyDescent="0.2">
      <c r="B18" s="41" t="s">
        <v>22</v>
      </c>
      <c r="C18" s="42">
        <f>C19+C22</f>
        <v>119789832.66999999</v>
      </c>
      <c r="D18" s="42">
        <f t="shared" ref="D18:N18" si="0">D19+D22</f>
        <v>115463940.34</v>
      </c>
      <c r="E18" s="42">
        <f t="shared" si="0"/>
        <v>107435539.36</v>
      </c>
      <c r="F18" s="42">
        <f t="shared" si="0"/>
        <v>111675690.40000001</v>
      </c>
      <c r="G18" s="42">
        <f t="shared" si="0"/>
        <v>117852307.57000001</v>
      </c>
      <c r="H18" s="42">
        <f t="shared" si="0"/>
        <v>117660223.34999999</v>
      </c>
      <c r="I18" s="42">
        <f t="shared" si="0"/>
        <v>127496824.78999999</v>
      </c>
      <c r="J18" s="42">
        <f t="shared" si="0"/>
        <v>172431559.81999999</v>
      </c>
      <c r="K18" s="42">
        <f t="shared" si="0"/>
        <v>112200709.19</v>
      </c>
      <c r="L18" s="42">
        <f t="shared" si="0"/>
        <v>114321636.41999999</v>
      </c>
      <c r="M18" s="42">
        <f t="shared" si="0"/>
        <v>110384312.89000002</v>
      </c>
      <c r="N18" s="42">
        <f t="shared" si="0"/>
        <v>117381394.19999999</v>
      </c>
      <c r="O18" s="42">
        <f>O19+O22</f>
        <v>1444093971.0000002</v>
      </c>
      <c r="P18" s="42">
        <f>P19+P22</f>
        <v>31473552.490000002</v>
      </c>
      <c r="Q18" s="43"/>
    </row>
    <row r="19" spans="2:17" s="40" customFormat="1" ht="11.25" customHeight="1" x14ac:dyDescent="0.2">
      <c r="B19" s="44" t="s">
        <v>23</v>
      </c>
      <c r="C19" s="45">
        <f>C20+C21</f>
        <v>84591960.269999996</v>
      </c>
      <c r="D19" s="45">
        <f t="shared" ref="D19:N19" si="1">D20+D21</f>
        <v>82554622.969999999</v>
      </c>
      <c r="E19" s="45">
        <f t="shared" si="1"/>
        <v>73941714.159999996</v>
      </c>
      <c r="F19" s="45">
        <f t="shared" si="1"/>
        <v>78604352.850000009</v>
      </c>
      <c r="G19" s="45">
        <f t="shared" si="1"/>
        <v>84661546.99000001</v>
      </c>
      <c r="H19" s="45">
        <f t="shared" si="1"/>
        <v>82763501.219999999</v>
      </c>
      <c r="I19" s="45">
        <f t="shared" si="1"/>
        <v>92722337.86999999</v>
      </c>
      <c r="J19" s="45">
        <f t="shared" si="1"/>
        <v>130739119.98999999</v>
      </c>
      <c r="K19" s="45">
        <f t="shared" si="1"/>
        <v>77583506.820000008</v>
      </c>
      <c r="L19" s="45">
        <f t="shared" si="1"/>
        <v>79906318.479999989</v>
      </c>
      <c r="M19" s="45">
        <f t="shared" si="1"/>
        <v>76272022.460000008</v>
      </c>
      <c r="N19" s="45">
        <f t="shared" si="1"/>
        <v>83167238.799999997</v>
      </c>
      <c r="O19" s="45">
        <f>O20+O21</f>
        <v>1027508242.8800001</v>
      </c>
      <c r="P19" s="45">
        <f>P20+P21</f>
        <v>31473552.490000002</v>
      </c>
      <c r="Q19" s="46"/>
    </row>
    <row r="20" spans="2:17" s="47" customFormat="1" ht="13.5" customHeight="1" x14ac:dyDescent="0.2">
      <c r="B20" s="48" t="s">
        <v>24</v>
      </c>
      <c r="C20" s="49">
        <v>75716497.170000002</v>
      </c>
      <c r="D20" s="50">
        <v>74417720.950000003</v>
      </c>
      <c r="E20" s="49">
        <v>66002733.350000001</v>
      </c>
      <c r="F20" s="50">
        <v>70681051.150000006</v>
      </c>
      <c r="G20" s="49">
        <v>76935905.480000004</v>
      </c>
      <c r="H20" s="50">
        <v>74721865.370000005</v>
      </c>
      <c r="I20" s="51">
        <v>84177890.379999995</v>
      </c>
      <c r="J20" s="51">
        <v>114992405.08</v>
      </c>
      <c r="K20" s="51">
        <v>69543609.120000005</v>
      </c>
      <c r="L20" s="52">
        <v>71801177.569999993</v>
      </c>
      <c r="M20" s="53">
        <v>68292321.590000004</v>
      </c>
      <c r="N20" s="53">
        <v>74978049.359999999</v>
      </c>
      <c r="O20" s="54">
        <f>SUM(C20:N20)</f>
        <v>922261226.57000017</v>
      </c>
      <c r="P20" s="54">
        <f>30259712.91-57092.18</f>
        <v>30202620.73</v>
      </c>
    </row>
    <row r="21" spans="2:17" s="47" customFormat="1" ht="11.25" customHeight="1" x14ac:dyDescent="0.2">
      <c r="B21" s="48" t="s">
        <v>25</v>
      </c>
      <c r="C21" s="49">
        <v>8875463.0999999996</v>
      </c>
      <c r="D21" s="50">
        <v>8136902.0199999996</v>
      </c>
      <c r="E21" s="49">
        <v>7938980.8099999996</v>
      </c>
      <c r="F21" s="50">
        <v>7923301.7000000002</v>
      </c>
      <c r="G21" s="49">
        <v>7725641.5099999998</v>
      </c>
      <c r="H21" s="50">
        <v>8041635.8499999996</v>
      </c>
      <c r="I21" s="51">
        <v>8544447.4900000002</v>
      </c>
      <c r="J21" s="51">
        <v>15746714.91</v>
      </c>
      <c r="K21" s="51">
        <v>8039897.7000000002</v>
      </c>
      <c r="L21" s="55">
        <v>8105140.9100000001</v>
      </c>
      <c r="M21" s="55">
        <v>7979700.8700000001</v>
      </c>
      <c r="N21" s="55">
        <v>8189189.4400000004</v>
      </c>
      <c r="O21" s="54">
        <f>SUM(C21:N21)</f>
        <v>105247016.31</v>
      </c>
      <c r="P21" s="54">
        <v>1270931.76</v>
      </c>
    </row>
    <row r="22" spans="2:17" s="56" customFormat="1" ht="11.25" customHeight="1" x14ac:dyDescent="0.2">
      <c r="B22" s="57" t="s">
        <v>26</v>
      </c>
      <c r="C22" s="58">
        <f>C23+C24+C25+C26</f>
        <v>35197872.399999999</v>
      </c>
      <c r="D22" s="58">
        <f t="shared" ref="D22:O22" si="2">D23+D24+D25+D26</f>
        <v>32909317.369999997</v>
      </c>
      <c r="E22" s="58">
        <f t="shared" si="2"/>
        <v>33493825.200000003</v>
      </c>
      <c r="F22" s="58">
        <f t="shared" si="2"/>
        <v>33071337.550000001</v>
      </c>
      <c r="G22" s="58">
        <f t="shared" si="2"/>
        <v>33190760.579999998</v>
      </c>
      <c r="H22" s="58">
        <f t="shared" si="2"/>
        <v>34896722.130000003</v>
      </c>
      <c r="I22" s="58">
        <f t="shared" si="2"/>
        <v>34774486.920000002</v>
      </c>
      <c r="J22" s="58">
        <f t="shared" si="2"/>
        <v>41692439.830000006</v>
      </c>
      <c r="K22" s="58">
        <f t="shared" si="2"/>
        <v>34617202.369999997</v>
      </c>
      <c r="L22" s="58">
        <f t="shared" si="2"/>
        <v>34415317.939999998</v>
      </c>
      <c r="M22" s="58">
        <f t="shared" si="2"/>
        <v>34112290.43</v>
      </c>
      <c r="N22" s="58">
        <f t="shared" si="2"/>
        <v>34214155.399999999</v>
      </c>
      <c r="O22" s="58">
        <f t="shared" si="2"/>
        <v>416585728.12000006</v>
      </c>
      <c r="P22" s="58">
        <v>0</v>
      </c>
    </row>
    <row r="23" spans="2:17" ht="11.25" customHeight="1" x14ac:dyDescent="0.2">
      <c r="B23" s="48" t="s">
        <v>27</v>
      </c>
      <c r="C23" s="59">
        <v>29332413.059999999</v>
      </c>
      <c r="D23" s="60">
        <v>27210803.77</v>
      </c>
      <c r="E23" s="59">
        <v>27326365.850000001</v>
      </c>
      <c r="F23" s="60">
        <v>27253093.670000002</v>
      </c>
      <c r="G23" s="59">
        <v>27363908.91</v>
      </c>
      <c r="H23" s="59">
        <v>29140304.390000001</v>
      </c>
      <c r="I23" s="60">
        <v>29036725.600000001</v>
      </c>
      <c r="J23" s="59">
        <v>34552979.450000003</v>
      </c>
      <c r="K23" s="60">
        <v>28257018.68</v>
      </c>
      <c r="L23" s="59">
        <v>28439712.639999997</v>
      </c>
      <c r="M23" s="60">
        <v>28194146.41</v>
      </c>
      <c r="N23" s="59">
        <v>28244433.259999998</v>
      </c>
      <c r="O23" s="59">
        <f>SUM(C23:N23)</f>
        <v>344351905.69000006</v>
      </c>
      <c r="P23" s="54">
        <v>0</v>
      </c>
      <c r="Q23" s="11"/>
    </row>
    <row r="24" spans="2:17" ht="11.25" customHeight="1" x14ac:dyDescent="0.2">
      <c r="B24" s="48" t="s">
        <v>28</v>
      </c>
      <c r="C24" s="59">
        <v>5865459.3399999999</v>
      </c>
      <c r="D24" s="60">
        <v>5698513.5999999996</v>
      </c>
      <c r="E24" s="59">
        <v>6167459.3499999996</v>
      </c>
      <c r="F24" s="60">
        <v>5818243.8799999999</v>
      </c>
      <c r="G24" s="59">
        <v>5826851.6699999999</v>
      </c>
      <c r="H24" s="59">
        <v>5756417.7400000002</v>
      </c>
      <c r="I24" s="60">
        <v>5737761.3200000003</v>
      </c>
      <c r="J24" s="59">
        <v>7139460.3799999999</v>
      </c>
      <c r="K24" s="60">
        <v>6360183.6900000004</v>
      </c>
      <c r="L24" s="59">
        <v>5975605.2999999998</v>
      </c>
      <c r="M24" s="60">
        <v>5918144.0199999986</v>
      </c>
      <c r="N24" s="59">
        <v>5969722.1399999997</v>
      </c>
      <c r="O24" s="59">
        <f>SUM(C24:N24)</f>
        <v>72233822.429999992</v>
      </c>
      <c r="P24" s="54">
        <v>0</v>
      </c>
      <c r="Q24" s="11"/>
    </row>
    <row r="25" spans="2:17" ht="21.75" customHeight="1" x14ac:dyDescent="0.2">
      <c r="B25" s="61" t="s">
        <v>29</v>
      </c>
      <c r="C25" s="54">
        <v>0</v>
      </c>
      <c r="D25" s="13">
        <v>0</v>
      </c>
      <c r="E25" s="54">
        <v>0</v>
      </c>
      <c r="F25" s="13">
        <v>0</v>
      </c>
      <c r="G25" s="54">
        <v>0</v>
      </c>
      <c r="H25" s="13">
        <v>0</v>
      </c>
      <c r="I25" s="54">
        <v>0</v>
      </c>
      <c r="J25" s="13">
        <v>0</v>
      </c>
      <c r="K25" s="54">
        <v>0</v>
      </c>
      <c r="L25" s="62">
        <v>0</v>
      </c>
      <c r="M25" s="62">
        <v>0</v>
      </c>
      <c r="N25" s="62">
        <v>0</v>
      </c>
      <c r="O25" s="63">
        <f>SUM(C25:N25)</f>
        <v>0</v>
      </c>
      <c r="P25" s="54">
        <v>0</v>
      </c>
    </row>
    <row r="26" spans="2:17" ht="14.25" customHeight="1" x14ac:dyDescent="0.2">
      <c r="B26" s="61" t="s">
        <v>30</v>
      </c>
      <c r="C26" s="54">
        <v>0</v>
      </c>
      <c r="D26" s="13">
        <v>0</v>
      </c>
      <c r="E26" s="54">
        <v>0</v>
      </c>
      <c r="F26" s="13">
        <v>0</v>
      </c>
      <c r="G26" s="54">
        <v>0</v>
      </c>
      <c r="H26" s="13">
        <v>0</v>
      </c>
      <c r="I26" s="54">
        <v>0</v>
      </c>
      <c r="J26" s="13">
        <v>0</v>
      </c>
      <c r="K26" s="54">
        <v>0</v>
      </c>
      <c r="L26" s="62">
        <v>0</v>
      </c>
      <c r="M26" s="62">
        <v>0</v>
      </c>
      <c r="N26" s="62">
        <v>0</v>
      </c>
      <c r="O26" s="54">
        <f>SUM(C26:N26)</f>
        <v>0</v>
      </c>
      <c r="P26" s="54">
        <v>0</v>
      </c>
      <c r="Q26" s="64"/>
    </row>
    <row r="27" spans="2:17" ht="11.25" customHeight="1" x14ac:dyDescent="0.2">
      <c r="B27" s="41" t="s">
        <v>31</v>
      </c>
      <c r="C27" s="58">
        <f>C28+C29+C30+C31</f>
        <v>31759973.059999999</v>
      </c>
      <c r="D27" s="58">
        <f t="shared" ref="D27:P27" si="3">D28+D29+D30+D31</f>
        <v>16322928.960000001</v>
      </c>
      <c r="E27" s="58">
        <f t="shared" si="3"/>
        <v>12389632.59</v>
      </c>
      <c r="F27" s="58">
        <f t="shared" si="3"/>
        <v>18641989.789999999</v>
      </c>
      <c r="G27" s="58">
        <f t="shared" si="3"/>
        <v>23896962.850000001</v>
      </c>
      <c r="H27" s="58">
        <f t="shared" si="3"/>
        <v>23476527.93</v>
      </c>
      <c r="I27" s="58">
        <f t="shared" si="3"/>
        <v>28092567.800000004</v>
      </c>
      <c r="J27" s="58">
        <f t="shared" si="3"/>
        <v>23773494.41</v>
      </c>
      <c r="K27" s="58">
        <f t="shared" si="3"/>
        <v>4760384.3800000008</v>
      </c>
      <c r="L27" s="58">
        <f t="shared" si="3"/>
        <v>14974522.880000001</v>
      </c>
      <c r="M27" s="58">
        <f t="shared" si="3"/>
        <v>14060588.499999998</v>
      </c>
      <c r="N27" s="58">
        <f t="shared" si="3"/>
        <v>15686392.970000001</v>
      </c>
      <c r="O27" s="58">
        <f t="shared" si="3"/>
        <v>227835966.12</v>
      </c>
      <c r="P27" s="58">
        <f t="shared" si="3"/>
        <v>21383729.5</v>
      </c>
    </row>
    <row r="28" spans="2:17" ht="11.25" customHeight="1" x14ac:dyDescent="0.2">
      <c r="B28" s="65" t="s">
        <v>32</v>
      </c>
      <c r="C28" s="66">
        <v>55325.66</v>
      </c>
      <c r="D28" s="67">
        <v>108274.32</v>
      </c>
      <c r="E28" s="66">
        <v>112330.59</v>
      </c>
      <c r="F28" s="67">
        <v>129330.25</v>
      </c>
      <c r="G28" s="66">
        <v>122065.84</v>
      </c>
      <c r="H28" s="67">
        <v>124961.38</v>
      </c>
      <c r="I28" s="66">
        <v>197388.23</v>
      </c>
      <c r="J28" s="67">
        <v>197357.06</v>
      </c>
      <c r="K28" s="66">
        <v>0</v>
      </c>
      <c r="L28" s="68">
        <v>28145.200000000001</v>
      </c>
      <c r="M28" s="68">
        <v>1879.33</v>
      </c>
      <c r="N28" s="68">
        <v>31013.23</v>
      </c>
      <c r="O28" s="66">
        <f>SUM(C28:N28)</f>
        <v>1108071.0900000001</v>
      </c>
      <c r="P28" s="54">
        <v>0</v>
      </c>
    </row>
    <row r="29" spans="2:17" ht="11.25" customHeight="1" x14ac:dyDescent="0.2">
      <c r="B29" s="65" t="s">
        <v>33</v>
      </c>
      <c r="C29" s="54">
        <v>0</v>
      </c>
      <c r="D29" s="13">
        <v>0</v>
      </c>
      <c r="E29" s="54">
        <v>0</v>
      </c>
      <c r="F29" s="13">
        <v>0</v>
      </c>
      <c r="G29" s="54">
        <v>0</v>
      </c>
      <c r="H29" s="13">
        <v>0</v>
      </c>
      <c r="I29" s="54">
        <v>0</v>
      </c>
      <c r="J29" s="13">
        <v>0</v>
      </c>
      <c r="K29" s="54">
        <v>0</v>
      </c>
      <c r="L29" s="62">
        <v>0</v>
      </c>
      <c r="M29" s="62">
        <v>0</v>
      </c>
      <c r="N29" s="62">
        <v>0</v>
      </c>
      <c r="O29" s="54">
        <f>SUM(C29:N29)</f>
        <v>0</v>
      </c>
      <c r="P29" s="54">
        <v>0</v>
      </c>
    </row>
    <row r="30" spans="2:17" s="69" customFormat="1" ht="11.25" customHeight="1" x14ac:dyDescent="0.2">
      <c r="B30" s="65" t="s">
        <v>34</v>
      </c>
      <c r="C30" s="70">
        <v>18077097.289999999</v>
      </c>
      <c r="D30" s="71">
        <v>4749696.38</v>
      </c>
      <c r="E30" s="70">
        <v>1542298.23</v>
      </c>
      <c r="F30" s="71">
        <v>7732385.3499999996</v>
      </c>
      <c r="G30" s="70">
        <v>13749698.960000001</v>
      </c>
      <c r="H30" s="71">
        <v>12596356.98</v>
      </c>
      <c r="I30" s="70">
        <v>17412858.170000002</v>
      </c>
      <c r="J30" s="71">
        <v>8733349.0700000003</v>
      </c>
      <c r="K30" s="70">
        <v>0</v>
      </c>
      <c r="L30" s="71">
        <v>3516502.61</v>
      </c>
      <c r="M30" s="70">
        <v>3447054.69</v>
      </c>
      <c r="N30" s="70">
        <v>4262598.9800000004</v>
      </c>
      <c r="O30" s="72">
        <f>SUM(C30:N30)</f>
        <v>95819896.710000008</v>
      </c>
      <c r="P30" s="54">
        <v>21383729.5</v>
      </c>
      <c r="Q30" s="73"/>
    </row>
    <row r="31" spans="2:17" ht="11.25" customHeight="1" x14ac:dyDescent="0.2">
      <c r="B31" s="65" t="s">
        <v>35</v>
      </c>
      <c r="C31" s="54">
        <v>13627550.109999999</v>
      </c>
      <c r="D31" s="13">
        <v>11464958.26</v>
      </c>
      <c r="E31" s="54">
        <v>10735003.77</v>
      </c>
      <c r="F31" s="13">
        <v>10780274.189999999</v>
      </c>
      <c r="G31" s="54">
        <v>10025198.050000001</v>
      </c>
      <c r="H31" s="13">
        <v>10755209.57</v>
      </c>
      <c r="I31" s="54">
        <v>10482321.4</v>
      </c>
      <c r="J31" s="13">
        <v>14842788.279999999</v>
      </c>
      <c r="K31" s="54">
        <v>4760384.3800000008</v>
      </c>
      <c r="L31" s="74">
        <v>11429875.07</v>
      </c>
      <c r="M31" s="75">
        <v>10611654.479999999</v>
      </c>
      <c r="N31" s="75">
        <v>11392780.76</v>
      </c>
      <c r="O31" s="54">
        <f>SUM(C31:N31)</f>
        <v>130907998.31999999</v>
      </c>
      <c r="P31" s="54">
        <v>0</v>
      </c>
      <c r="Q31" s="76"/>
    </row>
    <row r="32" spans="2:17" s="40" customFormat="1" ht="11.25" customHeight="1" x14ac:dyDescent="0.2">
      <c r="B32" s="77" t="s">
        <v>36</v>
      </c>
      <c r="C32" s="78">
        <f>C18-C27</f>
        <v>88029859.609999985</v>
      </c>
      <c r="D32" s="78">
        <f t="shared" ref="D32:P32" si="4">D18-D27</f>
        <v>99141011.379999995</v>
      </c>
      <c r="E32" s="78">
        <f t="shared" si="4"/>
        <v>95045906.769999996</v>
      </c>
      <c r="F32" s="78">
        <f t="shared" si="4"/>
        <v>93033700.610000014</v>
      </c>
      <c r="G32" s="78">
        <f t="shared" si="4"/>
        <v>93955344.719999999</v>
      </c>
      <c r="H32" s="78">
        <f t="shared" si="4"/>
        <v>94183695.419999987</v>
      </c>
      <c r="I32" s="78">
        <f t="shared" si="4"/>
        <v>99404256.98999998</v>
      </c>
      <c r="J32" s="78">
        <f t="shared" si="4"/>
        <v>148658065.41</v>
      </c>
      <c r="K32" s="78">
        <f t="shared" si="4"/>
        <v>107440324.81</v>
      </c>
      <c r="L32" s="78">
        <f t="shared" si="4"/>
        <v>99347113.539999992</v>
      </c>
      <c r="M32" s="78">
        <f t="shared" si="4"/>
        <v>96323724.390000015</v>
      </c>
      <c r="N32" s="78">
        <f t="shared" si="4"/>
        <v>101695001.22999999</v>
      </c>
      <c r="O32" s="78">
        <f t="shared" si="4"/>
        <v>1216258004.8800001</v>
      </c>
      <c r="P32" s="78">
        <f t="shared" si="4"/>
        <v>10089822.990000002</v>
      </c>
      <c r="Q32" s="79"/>
    </row>
    <row r="33" spans="2:17" ht="11.25" customHeight="1" x14ac:dyDescent="0.2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39"/>
    </row>
    <row r="34" spans="2:17" ht="11.25" customHeight="1" x14ac:dyDescent="0.2">
      <c r="B34" s="83" t="s">
        <v>37</v>
      </c>
      <c r="C34" s="84" t="s">
        <v>38</v>
      </c>
      <c r="D34" s="83" t="s">
        <v>39</v>
      </c>
      <c r="E34" s="85"/>
      <c r="F34" s="85"/>
      <c r="G34" s="85"/>
      <c r="H34" s="86"/>
      <c r="I34" s="86"/>
      <c r="J34" s="86"/>
      <c r="K34" s="86"/>
      <c r="L34" s="86"/>
      <c r="M34" s="86"/>
      <c r="N34" s="86"/>
      <c r="O34" s="87"/>
      <c r="P34" s="88"/>
      <c r="Q34" s="39"/>
    </row>
    <row r="35" spans="2:17" ht="11.25" customHeight="1" x14ac:dyDescent="0.2">
      <c r="B35" s="80" t="s">
        <v>40</v>
      </c>
      <c r="C35" s="89">
        <f>C54</f>
        <v>26694040278.560001</v>
      </c>
      <c r="D35" s="90" t="s">
        <v>41</v>
      </c>
      <c r="E35" s="91"/>
      <c r="F35" s="91"/>
      <c r="G35" s="92"/>
      <c r="H35" s="92"/>
      <c r="I35" s="92"/>
      <c r="J35" s="92"/>
      <c r="K35" s="92"/>
      <c r="L35" s="92"/>
      <c r="M35" s="91"/>
      <c r="N35" s="91"/>
      <c r="O35" s="92"/>
      <c r="P35" s="93"/>
      <c r="Q35" s="94"/>
    </row>
    <row r="36" spans="2:17" ht="11.25" customHeight="1" x14ac:dyDescent="0.2">
      <c r="B36" s="95" t="s">
        <v>42</v>
      </c>
      <c r="C36" s="96">
        <f>C55</f>
        <v>72201910.290000007</v>
      </c>
      <c r="D36" s="97" t="s">
        <v>41</v>
      </c>
      <c r="E36" s="98"/>
      <c r="F36" s="98"/>
      <c r="G36" s="99"/>
      <c r="H36" s="99"/>
      <c r="I36" s="100"/>
      <c r="J36" s="100"/>
      <c r="K36" s="100"/>
      <c r="L36" s="100"/>
      <c r="M36" s="100"/>
      <c r="N36" s="99"/>
      <c r="O36" s="99"/>
      <c r="P36" s="101"/>
      <c r="Q36" s="94"/>
    </row>
    <row r="37" spans="2:17" ht="11.25" customHeight="1" x14ac:dyDescent="0.2">
      <c r="B37" s="102" t="s">
        <v>43</v>
      </c>
      <c r="C37" s="96">
        <f>C57</f>
        <v>78323701.379999995</v>
      </c>
      <c r="D37" s="97" t="s">
        <v>41</v>
      </c>
      <c r="E37" s="103"/>
      <c r="F37" s="103"/>
      <c r="G37" s="99"/>
      <c r="H37" s="99"/>
      <c r="I37" s="100"/>
      <c r="J37" s="100"/>
      <c r="K37" s="100"/>
      <c r="L37" s="100"/>
      <c r="M37" s="104"/>
      <c r="N37" s="105"/>
      <c r="O37" s="105"/>
      <c r="P37" s="101"/>
      <c r="Q37" s="39"/>
    </row>
    <row r="38" spans="2:17" ht="22.5" customHeight="1" x14ac:dyDescent="0.2">
      <c r="B38" s="106" t="s">
        <v>44</v>
      </c>
      <c r="C38" s="107">
        <f>C35-C36-C37</f>
        <v>26543514666.889999</v>
      </c>
      <c r="D38" s="108" t="s">
        <v>41</v>
      </c>
      <c r="E38" s="109"/>
      <c r="F38" s="109"/>
      <c r="G38" s="109"/>
      <c r="H38" s="92"/>
      <c r="I38" s="92"/>
      <c r="J38" s="92"/>
      <c r="K38" s="92"/>
      <c r="L38" s="92"/>
      <c r="M38" s="110"/>
      <c r="N38" s="110"/>
      <c r="O38" s="92"/>
      <c r="P38" s="93"/>
      <c r="Q38" s="39"/>
    </row>
    <row r="39" spans="2:17" x14ac:dyDescent="0.2">
      <c r="B39" s="111" t="s">
        <v>45</v>
      </c>
      <c r="C39" s="112">
        <f>O32+P32</f>
        <v>1226347827.8700001</v>
      </c>
      <c r="D39" s="113">
        <f>C39/C38*100/100</f>
        <v>4.6201410900559028E-2</v>
      </c>
      <c r="E39" s="114"/>
      <c r="F39" s="114"/>
      <c r="G39" s="114"/>
      <c r="H39" s="115"/>
      <c r="I39" s="115"/>
      <c r="J39" s="115"/>
      <c r="K39" s="115"/>
      <c r="L39" s="115"/>
      <c r="M39" s="115"/>
      <c r="N39" s="115"/>
      <c r="O39" s="115"/>
      <c r="P39" s="116"/>
      <c r="Q39" s="39"/>
    </row>
    <row r="40" spans="2:17" ht="11.25" customHeight="1" x14ac:dyDescent="0.2">
      <c r="B40" s="80" t="s">
        <v>46</v>
      </c>
      <c r="C40" s="89">
        <f>C38*6%</f>
        <v>1592610880.0133998</v>
      </c>
      <c r="D40" s="117">
        <v>6</v>
      </c>
      <c r="E40" s="118"/>
      <c r="F40" s="118"/>
      <c r="G40" s="118"/>
      <c r="H40" s="119"/>
      <c r="I40" s="120"/>
      <c r="J40" s="120"/>
      <c r="K40" s="120"/>
      <c r="L40" s="120"/>
      <c r="M40" s="120"/>
      <c r="N40" s="120"/>
      <c r="O40" s="120"/>
      <c r="P40" s="121"/>
      <c r="Q40" s="39"/>
    </row>
    <row r="41" spans="2:17" ht="11.25" customHeight="1" x14ac:dyDescent="0.2">
      <c r="B41" s="80" t="s">
        <v>47</v>
      </c>
      <c r="C41" s="89">
        <f>C38*5.7%</f>
        <v>1512980336.0127301</v>
      </c>
      <c r="D41" s="117">
        <v>5.7</v>
      </c>
      <c r="E41" s="118"/>
      <c r="F41" s="118"/>
      <c r="G41" s="118"/>
      <c r="H41" s="120"/>
      <c r="I41" s="120"/>
      <c r="J41" s="120"/>
      <c r="K41" s="120"/>
      <c r="L41" s="120"/>
      <c r="M41" s="120"/>
      <c r="N41" s="120"/>
      <c r="O41" s="120"/>
      <c r="P41" s="121"/>
      <c r="Q41" s="39"/>
    </row>
    <row r="42" spans="2:17" ht="11.25" customHeight="1" x14ac:dyDescent="0.2">
      <c r="B42" s="80" t="s">
        <v>48</v>
      </c>
      <c r="C42" s="89">
        <f>C38*5.4%</f>
        <v>1433349792.0120602</v>
      </c>
      <c r="D42" s="117">
        <v>5.4</v>
      </c>
      <c r="E42" s="118"/>
      <c r="F42" s="118"/>
      <c r="G42" s="118"/>
      <c r="H42" s="120"/>
      <c r="I42" s="120"/>
      <c r="J42" s="120"/>
      <c r="K42" s="120"/>
      <c r="L42" s="120"/>
      <c r="M42" s="120"/>
      <c r="N42" s="120"/>
      <c r="O42" s="120"/>
      <c r="P42" s="121"/>
      <c r="Q42" s="39"/>
    </row>
    <row r="43" spans="2:17" s="122" customFormat="1" ht="11.25" customHeight="1" x14ac:dyDescent="0.2">
      <c r="B43" s="123" t="s">
        <v>49</v>
      </c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39"/>
    </row>
    <row r="44" spans="2:17" s="122" customFormat="1" ht="10.5" customHeight="1" x14ac:dyDescent="0.2">
      <c r="B44" s="127" t="s">
        <v>50</v>
      </c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39"/>
    </row>
    <row r="45" spans="2:17" s="122" customFormat="1" ht="11.25" customHeight="1" x14ac:dyDescent="0.2">
      <c r="B45" s="127" t="s">
        <v>51</v>
      </c>
      <c r="C45" s="127"/>
      <c r="D45" s="128"/>
      <c r="E45" s="128"/>
      <c r="F45" s="13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</row>
    <row r="46" spans="2:17" s="122" customFormat="1" ht="11.25" customHeight="1" x14ac:dyDescent="0.2">
      <c r="B46" s="127"/>
      <c r="C46" s="127"/>
      <c r="D46" s="128"/>
      <c r="E46" s="128"/>
      <c r="F46" s="13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</row>
    <row r="47" spans="2:17" ht="22.5" customHeight="1" x14ac:dyDescent="0.2">
      <c r="B47" s="131" t="s">
        <v>52</v>
      </c>
      <c r="C47" s="131"/>
      <c r="D47" s="132"/>
      <c r="E47" s="132"/>
    </row>
    <row r="48" spans="2:17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O48" s="134"/>
      <c r="Q48" s="133"/>
    </row>
    <row r="49" spans="2:17" x14ac:dyDescent="0.2"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3"/>
    </row>
    <row r="53" spans="2:17" ht="13.5" thickBot="1" x14ac:dyDescent="0.25">
      <c r="C53" s="135">
        <v>45791</v>
      </c>
    </row>
    <row r="54" spans="2:17" ht="21.75" customHeight="1" thickBot="1" x14ac:dyDescent="0.25">
      <c r="B54" s="136" t="s">
        <v>53</v>
      </c>
      <c r="C54" s="137">
        <v>26694040278.560001</v>
      </c>
      <c r="D54" s="133"/>
      <c r="E54" s="133"/>
      <c r="F54" s="133"/>
      <c r="G54" s="133"/>
      <c r="H54" s="133"/>
      <c r="I54" s="133"/>
      <c r="J54" s="133"/>
    </row>
    <row r="55" spans="2:17" ht="21.75" customHeight="1" thickBot="1" x14ac:dyDescent="0.25">
      <c r="B55" s="138" t="s">
        <v>54</v>
      </c>
      <c r="C55" s="139">
        <v>72201910.290000007</v>
      </c>
      <c r="D55" s="133"/>
      <c r="E55" s="133"/>
      <c r="F55" s="133"/>
      <c r="G55" s="133"/>
      <c r="H55" s="133"/>
      <c r="I55" s="133"/>
      <c r="J55" s="133"/>
    </row>
    <row r="56" spans="2:17" ht="21.75" customHeight="1" thickBot="1" x14ac:dyDescent="0.25">
      <c r="B56" s="140" t="s">
        <v>55</v>
      </c>
      <c r="C56" s="141">
        <f>C54-C55</f>
        <v>26621838368.27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</row>
    <row r="57" spans="2:17" ht="21.75" customHeight="1" thickBot="1" x14ac:dyDescent="0.25">
      <c r="B57" s="138" t="s">
        <v>56</v>
      </c>
      <c r="C57" s="139">
        <v>78323701.379999995</v>
      </c>
      <c r="D57" s="133"/>
      <c r="E57" s="133"/>
      <c r="F57" s="133"/>
      <c r="G57" s="133"/>
      <c r="H57" s="133"/>
      <c r="I57" s="133"/>
      <c r="J57" s="133"/>
    </row>
    <row r="58" spans="2:17" ht="21.75" customHeight="1" thickBot="1" x14ac:dyDescent="0.25">
      <c r="B58" s="140" t="s">
        <v>57</v>
      </c>
      <c r="C58" s="141">
        <f>C56-C57</f>
        <v>26543514666.889999</v>
      </c>
      <c r="D58" s="133"/>
      <c r="E58" s="133"/>
      <c r="F58" s="133"/>
      <c r="G58" s="133"/>
      <c r="H58" s="133"/>
      <c r="I58" s="133"/>
      <c r="J58" s="133"/>
    </row>
    <row r="59" spans="2:17" x14ac:dyDescent="0.2">
      <c r="C59" s="133"/>
      <c r="D59" s="133"/>
      <c r="E59" s="133"/>
      <c r="F59" s="133"/>
      <c r="G59" s="133"/>
      <c r="H59" s="133"/>
      <c r="I59" s="133"/>
      <c r="J59" s="133"/>
    </row>
    <row r="60" spans="2:17" x14ac:dyDescent="0.2">
      <c r="C60" s="133"/>
      <c r="D60" s="133"/>
      <c r="E60" s="133"/>
      <c r="F60" s="133"/>
      <c r="G60" s="133"/>
      <c r="H60" s="133"/>
      <c r="I60" s="133"/>
      <c r="J60" s="133"/>
    </row>
    <row r="61" spans="2:17" x14ac:dyDescent="0.2">
      <c r="C61" s="133"/>
      <c r="D61" s="133"/>
      <c r="E61" s="133"/>
      <c r="F61" s="133"/>
      <c r="G61" s="133"/>
      <c r="H61" s="133"/>
      <c r="I61" s="133"/>
      <c r="J61" s="133"/>
    </row>
    <row r="62" spans="2:17" x14ac:dyDescent="0.2">
      <c r="C62" s="133"/>
      <c r="D62" s="133"/>
      <c r="E62" s="133"/>
      <c r="F62" s="133"/>
      <c r="G62" s="133"/>
      <c r="H62" s="133"/>
      <c r="I62" s="133"/>
      <c r="J62" s="133"/>
    </row>
    <row r="63" spans="2:17" x14ac:dyDescent="0.2">
      <c r="C63" s="133"/>
      <c r="D63" s="133"/>
      <c r="E63" s="133"/>
      <c r="F63" s="133"/>
      <c r="G63" s="133"/>
      <c r="H63" s="133"/>
      <c r="I63" s="133"/>
      <c r="J63" s="133"/>
    </row>
    <row r="64" spans="2:17" x14ac:dyDescent="0.2">
      <c r="C64" s="133"/>
      <c r="D64" s="133"/>
      <c r="E64" s="133"/>
      <c r="F64" s="133"/>
      <c r="G64" s="133"/>
      <c r="H64" s="133"/>
      <c r="I64" s="133"/>
      <c r="J64" s="133"/>
    </row>
    <row r="65" spans="3:10" x14ac:dyDescent="0.2">
      <c r="C65" s="133"/>
      <c r="D65" s="133"/>
      <c r="E65" s="133"/>
      <c r="F65" s="133"/>
      <c r="G65" s="133"/>
      <c r="H65" s="133"/>
      <c r="I65" s="133"/>
      <c r="J65" s="133"/>
    </row>
    <row r="66" spans="3:10" x14ac:dyDescent="0.2">
      <c r="C66" s="133"/>
      <c r="D66" s="133"/>
      <c r="E66" s="133"/>
      <c r="F66" s="133"/>
      <c r="G66" s="133"/>
      <c r="H66" s="133"/>
      <c r="I66" s="133"/>
      <c r="J66" s="133"/>
    </row>
    <row r="67" spans="3:10" x14ac:dyDescent="0.2">
      <c r="C67" s="133"/>
      <c r="D67" s="133"/>
      <c r="E67" s="133"/>
      <c r="F67" s="133"/>
      <c r="G67" s="133"/>
      <c r="H67" s="133"/>
      <c r="I67" s="133"/>
      <c r="J67" s="133"/>
    </row>
    <row r="68" spans="3:10" x14ac:dyDescent="0.2">
      <c r="C68" s="133"/>
      <c r="D68" s="133"/>
      <c r="E68" s="133"/>
      <c r="F68" s="133"/>
      <c r="G68" s="133"/>
      <c r="H68" s="133"/>
      <c r="I68" s="133"/>
      <c r="J68" s="133"/>
    </row>
    <row r="69" spans="3:10" x14ac:dyDescent="0.2">
      <c r="C69" s="133"/>
      <c r="D69" s="133"/>
      <c r="E69" s="133"/>
      <c r="F69" s="133"/>
      <c r="G69" s="133"/>
      <c r="H69" s="133"/>
      <c r="I69" s="133"/>
      <c r="J69" s="133"/>
    </row>
    <row r="70" spans="3:10" x14ac:dyDescent="0.2">
      <c r="C70" s="133"/>
      <c r="D70" s="133"/>
      <c r="E70" s="133"/>
      <c r="F70" s="133"/>
      <c r="G70" s="133"/>
      <c r="H70" s="133"/>
      <c r="I70" s="133"/>
      <c r="J70" s="133"/>
    </row>
    <row r="71" spans="3:10" x14ac:dyDescent="0.2">
      <c r="C71" s="133"/>
      <c r="D71" s="133"/>
      <c r="E71" s="133"/>
      <c r="F71" s="133"/>
      <c r="G71" s="133"/>
      <c r="H71" s="133"/>
      <c r="I71" s="133"/>
      <c r="J71" s="133"/>
    </row>
    <row r="72" spans="3:10" x14ac:dyDescent="0.2">
      <c r="C72" s="133"/>
      <c r="D72" s="133"/>
      <c r="E72" s="133"/>
      <c r="F72" s="133"/>
      <c r="G72" s="133"/>
      <c r="H72" s="133"/>
      <c r="I72" s="133"/>
      <c r="J72" s="133"/>
    </row>
  </sheetData>
  <mergeCells count="4">
    <mergeCell ref="D6:I6"/>
    <mergeCell ref="D7:I7"/>
    <mergeCell ref="E9:H9"/>
    <mergeCell ref="E10:H1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D37" sqref="D37"/>
    </sheetView>
  </sheetViews>
  <sheetFormatPr defaultRowHeight="12.75" x14ac:dyDescent="0.2"/>
  <cols>
    <col min="1" max="1" width="9.140625" style="212" customWidth="1"/>
    <col min="2" max="2" width="54.85546875" style="216" customWidth="1"/>
    <col min="3" max="3" width="19.140625" style="216" customWidth="1"/>
    <col min="4" max="4" width="35" style="152" customWidth="1"/>
    <col min="5" max="5" width="9.140625" style="212"/>
    <col min="6" max="6" width="19.42578125" style="152" bestFit="1" customWidth="1"/>
    <col min="7" max="256" width="9.140625" style="152"/>
    <col min="257" max="257" width="9.140625" style="152" customWidth="1"/>
    <col min="258" max="258" width="54.85546875" style="152" customWidth="1"/>
    <col min="259" max="259" width="19.140625" style="152" customWidth="1"/>
    <col min="260" max="260" width="35" style="152" customWidth="1"/>
    <col min="261" max="261" width="9.140625" style="152"/>
    <col min="262" max="262" width="19.42578125" style="152" bestFit="1" customWidth="1"/>
    <col min="263" max="512" width="9.140625" style="152"/>
    <col min="513" max="513" width="9.140625" style="152" customWidth="1"/>
    <col min="514" max="514" width="54.85546875" style="152" customWidth="1"/>
    <col min="515" max="515" width="19.140625" style="152" customWidth="1"/>
    <col min="516" max="516" width="35" style="152" customWidth="1"/>
    <col min="517" max="517" width="9.140625" style="152"/>
    <col min="518" max="518" width="19.42578125" style="152" bestFit="1" customWidth="1"/>
    <col min="519" max="768" width="9.140625" style="152"/>
    <col min="769" max="769" width="9.140625" style="152" customWidth="1"/>
    <col min="770" max="770" width="54.85546875" style="152" customWidth="1"/>
    <col min="771" max="771" width="19.140625" style="152" customWidth="1"/>
    <col min="772" max="772" width="35" style="152" customWidth="1"/>
    <col min="773" max="773" width="9.140625" style="152"/>
    <col min="774" max="774" width="19.42578125" style="152" bestFit="1" customWidth="1"/>
    <col min="775" max="1024" width="9.140625" style="152"/>
    <col min="1025" max="1025" width="9.140625" style="152" customWidth="1"/>
    <col min="1026" max="1026" width="54.85546875" style="152" customWidth="1"/>
    <col min="1027" max="1027" width="19.140625" style="152" customWidth="1"/>
    <col min="1028" max="1028" width="35" style="152" customWidth="1"/>
    <col min="1029" max="1029" width="9.140625" style="152"/>
    <col min="1030" max="1030" width="19.42578125" style="152" bestFit="1" customWidth="1"/>
    <col min="1031" max="1280" width="9.140625" style="152"/>
    <col min="1281" max="1281" width="9.140625" style="152" customWidth="1"/>
    <col min="1282" max="1282" width="54.85546875" style="152" customWidth="1"/>
    <col min="1283" max="1283" width="19.140625" style="152" customWidth="1"/>
    <col min="1284" max="1284" width="35" style="152" customWidth="1"/>
    <col min="1285" max="1285" width="9.140625" style="152"/>
    <col min="1286" max="1286" width="19.42578125" style="152" bestFit="1" customWidth="1"/>
    <col min="1287" max="1536" width="9.140625" style="152"/>
    <col min="1537" max="1537" width="9.140625" style="152" customWidth="1"/>
    <col min="1538" max="1538" width="54.85546875" style="152" customWidth="1"/>
    <col min="1539" max="1539" width="19.140625" style="152" customWidth="1"/>
    <col min="1540" max="1540" width="35" style="152" customWidth="1"/>
    <col min="1541" max="1541" width="9.140625" style="152"/>
    <col min="1542" max="1542" width="19.42578125" style="152" bestFit="1" customWidth="1"/>
    <col min="1543" max="1792" width="9.140625" style="152"/>
    <col min="1793" max="1793" width="9.140625" style="152" customWidth="1"/>
    <col min="1794" max="1794" width="54.85546875" style="152" customWidth="1"/>
    <col min="1795" max="1795" width="19.140625" style="152" customWidth="1"/>
    <col min="1796" max="1796" width="35" style="152" customWidth="1"/>
    <col min="1797" max="1797" width="9.140625" style="152"/>
    <col min="1798" max="1798" width="19.42578125" style="152" bestFit="1" customWidth="1"/>
    <col min="1799" max="2048" width="9.140625" style="152"/>
    <col min="2049" max="2049" width="9.140625" style="152" customWidth="1"/>
    <col min="2050" max="2050" width="54.85546875" style="152" customWidth="1"/>
    <col min="2051" max="2051" width="19.140625" style="152" customWidth="1"/>
    <col min="2052" max="2052" width="35" style="152" customWidth="1"/>
    <col min="2053" max="2053" width="9.140625" style="152"/>
    <col min="2054" max="2054" width="19.42578125" style="152" bestFit="1" customWidth="1"/>
    <col min="2055" max="2304" width="9.140625" style="152"/>
    <col min="2305" max="2305" width="9.140625" style="152" customWidth="1"/>
    <col min="2306" max="2306" width="54.85546875" style="152" customWidth="1"/>
    <col min="2307" max="2307" width="19.140625" style="152" customWidth="1"/>
    <col min="2308" max="2308" width="35" style="152" customWidth="1"/>
    <col min="2309" max="2309" width="9.140625" style="152"/>
    <col min="2310" max="2310" width="19.42578125" style="152" bestFit="1" customWidth="1"/>
    <col min="2311" max="2560" width="9.140625" style="152"/>
    <col min="2561" max="2561" width="9.140625" style="152" customWidth="1"/>
    <col min="2562" max="2562" width="54.85546875" style="152" customWidth="1"/>
    <col min="2563" max="2563" width="19.140625" style="152" customWidth="1"/>
    <col min="2564" max="2564" width="35" style="152" customWidth="1"/>
    <col min="2565" max="2565" width="9.140625" style="152"/>
    <col min="2566" max="2566" width="19.42578125" style="152" bestFit="1" customWidth="1"/>
    <col min="2567" max="2816" width="9.140625" style="152"/>
    <col min="2817" max="2817" width="9.140625" style="152" customWidth="1"/>
    <col min="2818" max="2818" width="54.85546875" style="152" customWidth="1"/>
    <col min="2819" max="2819" width="19.140625" style="152" customWidth="1"/>
    <col min="2820" max="2820" width="35" style="152" customWidth="1"/>
    <col min="2821" max="2821" width="9.140625" style="152"/>
    <col min="2822" max="2822" width="19.42578125" style="152" bestFit="1" customWidth="1"/>
    <col min="2823" max="3072" width="9.140625" style="152"/>
    <col min="3073" max="3073" width="9.140625" style="152" customWidth="1"/>
    <col min="3074" max="3074" width="54.85546875" style="152" customWidth="1"/>
    <col min="3075" max="3075" width="19.140625" style="152" customWidth="1"/>
    <col min="3076" max="3076" width="35" style="152" customWidth="1"/>
    <col min="3077" max="3077" width="9.140625" style="152"/>
    <col min="3078" max="3078" width="19.42578125" style="152" bestFit="1" customWidth="1"/>
    <col min="3079" max="3328" width="9.140625" style="152"/>
    <col min="3329" max="3329" width="9.140625" style="152" customWidth="1"/>
    <col min="3330" max="3330" width="54.85546875" style="152" customWidth="1"/>
    <col min="3331" max="3331" width="19.140625" style="152" customWidth="1"/>
    <col min="3332" max="3332" width="35" style="152" customWidth="1"/>
    <col min="3333" max="3333" width="9.140625" style="152"/>
    <col min="3334" max="3334" width="19.42578125" style="152" bestFit="1" customWidth="1"/>
    <col min="3335" max="3584" width="9.140625" style="152"/>
    <col min="3585" max="3585" width="9.140625" style="152" customWidth="1"/>
    <col min="3586" max="3586" width="54.85546875" style="152" customWidth="1"/>
    <col min="3587" max="3587" width="19.140625" style="152" customWidth="1"/>
    <col min="3588" max="3588" width="35" style="152" customWidth="1"/>
    <col min="3589" max="3589" width="9.140625" style="152"/>
    <col min="3590" max="3590" width="19.42578125" style="152" bestFit="1" customWidth="1"/>
    <col min="3591" max="3840" width="9.140625" style="152"/>
    <col min="3841" max="3841" width="9.140625" style="152" customWidth="1"/>
    <col min="3842" max="3842" width="54.85546875" style="152" customWidth="1"/>
    <col min="3843" max="3843" width="19.140625" style="152" customWidth="1"/>
    <col min="3844" max="3844" width="35" style="152" customWidth="1"/>
    <col min="3845" max="3845" width="9.140625" style="152"/>
    <col min="3846" max="3846" width="19.42578125" style="152" bestFit="1" customWidth="1"/>
    <col min="3847" max="4096" width="9.140625" style="152"/>
    <col min="4097" max="4097" width="9.140625" style="152" customWidth="1"/>
    <col min="4098" max="4098" width="54.85546875" style="152" customWidth="1"/>
    <col min="4099" max="4099" width="19.140625" style="152" customWidth="1"/>
    <col min="4100" max="4100" width="35" style="152" customWidth="1"/>
    <col min="4101" max="4101" width="9.140625" style="152"/>
    <col min="4102" max="4102" width="19.42578125" style="152" bestFit="1" customWidth="1"/>
    <col min="4103" max="4352" width="9.140625" style="152"/>
    <col min="4353" max="4353" width="9.140625" style="152" customWidth="1"/>
    <col min="4354" max="4354" width="54.85546875" style="152" customWidth="1"/>
    <col min="4355" max="4355" width="19.140625" style="152" customWidth="1"/>
    <col min="4356" max="4356" width="35" style="152" customWidth="1"/>
    <col min="4357" max="4357" width="9.140625" style="152"/>
    <col min="4358" max="4358" width="19.42578125" style="152" bestFit="1" customWidth="1"/>
    <col min="4359" max="4608" width="9.140625" style="152"/>
    <col min="4609" max="4609" width="9.140625" style="152" customWidth="1"/>
    <col min="4610" max="4610" width="54.85546875" style="152" customWidth="1"/>
    <col min="4611" max="4611" width="19.140625" style="152" customWidth="1"/>
    <col min="4612" max="4612" width="35" style="152" customWidth="1"/>
    <col min="4613" max="4613" width="9.140625" style="152"/>
    <col min="4614" max="4614" width="19.42578125" style="152" bestFit="1" customWidth="1"/>
    <col min="4615" max="4864" width="9.140625" style="152"/>
    <col min="4865" max="4865" width="9.140625" style="152" customWidth="1"/>
    <col min="4866" max="4866" width="54.85546875" style="152" customWidth="1"/>
    <col min="4867" max="4867" width="19.140625" style="152" customWidth="1"/>
    <col min="4868" max="4868" width="35" style="152" customWidth="1"/>
    <col min="4869" max="4869" width="9.140625" style="152"/>
    <col min="4870" max="4870" width="19.42578125" style="152" bestFit="1" customWidth="1"/>
    <col min="4871" max="5120" width="9.140625" style="152"/>
    <col min="5121" max="5121" width="9.140625" style="152" customWidth="1"/>
    <col min="5122" max="5122" width="54.85546875" style="152" customWidth="1"/>
    <col min="5123" max="5123" width="19.140625" style="152" customWidth="1"/>
    <col min="5124" max="5124" width="35" style="152" customWidth="1"/>
    <col min="5125" max="5125" width="9.140625" style="152"/>
    <col min="5126" max="5126" width="19.42578125" style="152" bestFit="1" customWidth="1"/>
    <col min="5127" max="5376" width="9.140625" style="152"/>
    <col min="5377" max="5377" width="9.140625" style="152" customWidth="1"/>
    <col min="5378" max="5378" width="54.85546875" style="152" customWidth="1"/>
    <col min="5379" max="5379" width="19.140625" style="152" customWidth="1"/>
    <col min="5380" max="5380" width="35" style="152" customWidth="1"/>
    <col min="5381" max="5381" width="9.140625" style="152"/>
    <col min="5382" max="5382" width="19.42578125" style="152" bestFit="1" customWidth="1"/>
    <col min="5383" max="5632" width="9.140625" style="152"/>
    <col min="5633" max="5633" width="9.140625" style="152" customWidth="1"/>
    <col min="5634" max="5634" width="54.85546875" style="152" customWidth="1"/>
    <col min="5635" max="5635" width="19.140625" style="152" customWidth="1"/>
    <col min="5636" max="5636" width="35" style="152" customWidth="1"/>
    <col min="5637" max="5637" width="9.140625" style="152"/>
    <col min="5638" max="5638" width="19.42578125" style="152" bestFit="1" customWidth="1"/>
    <col min="5639" max="5888" width="9.140625" style="152"/>
    <col min="5889" max="5889" width="9.140625" style="152" customWidth="1"/>
    <col min="5890" max="5890" width="54.85546875" style="152" customWidth="1"/>
    <col min="5891" max="5891" width="19.140625" style="152" customWidth="1"/>
    <col min="5892" max="5892" width="35" style="152" customWidth="1"/>
    <col min="5893" max="5893" width="9.140625" style="152"/>
    <col min="5894" max="5894" width="19.42578125" style="152" bestFit="1" customWidth="1"/>
    <col min="5895" max="6144" width="9.140625" style="152"/>
    <col min="6145" max="6145" width="9.140625" style="152" customWidth="1"/>
    <col min="6146" max="6146" width="54.85546875" style="152" customWidth="1"/>
    <col min="6147" max="6147" width="19.140625" style="152" customWidth="1"/>
    <col min="6148" max="6148" width="35" style="152" customWidth="1"/>
    <col min="6149" max="6149" width="9.140625" style="152"/>
    <col min="6150" max="6150" width="19.42578125" style="152" bestFit="1" customWidth="1"/>
    <col min="6151" max="6400" width="9.140625" style="152"/>
    <col min="6401" max="6401" width="9.140625" style="152" customWidth="1"/>
    <col min="6402" max="6402" width="54.85546875" style="152" customWidth="1"/>
    <col min="6403" max="6403" width="19.140625" style="152" customWidth="1"/>
    <col min="6404" max="6404" width="35" style="152" customWidth="1"/>
    <col min="6405" max="6405" width="9.140625" style="152"/>
    <col min="6406" max="6406" width="19.42578125" style="152" bestFit="1" customWidth="1"/>
    <col min="6407" max="6656" width="9.140625" style="152"/>
    <col min="6657" max="6657" width="9.140625" style="152" customWidth="1"/>
    <col min="6658" max="6658" width="54.85546875" style="152" customWidth="1"/>
    <col min="6659" max="6659" width="19.140625" style="152" customWidth="1"/>
    <col min="6660" max="6660" width="35" style="152" customWidth="1"/>
    <col min="6661" max="6661" width="9.140625" style="152"/>
    <col min="6662" max="6662" width="19.42578125" style="152" bestFit="1" customWidth="1"/>
    <col min="6663" max="6912" width="9.140625" style="152"/>
    <col min="6913" max="6913" width="9.140625" style="152" customWidth="1"/>
    <col min="6914" max="6914" width="54.85546875" style="152" customWidth="1"/>
    <col min="6915" max="6915" width="19.140625" style="152" customWidth="1"/>
    <col min="6916" max="6916" width="35" style="152" customWidth="1"/>
    <col min="6917" max="6917" width="9.140625" style="152"/>
    <col min="6918" max="6918" width="19.42578125" style="152" bestFit="1" customWidth="1"/>
    <col min="6919" max="7168" width="9.140625" style="152"/>
    <col min="7169" max="7169" width="9.140625" style="152" customWidth="1"/>
    <col min="7170" max="7170" width="54.85546875" style="152" customWidth="1"/>
    <col min="7171" max="7171" width="19.140625" style="152" customWidth="1"/>
    <col min="7172" max="7172" width="35" style="152" customWidth="1"/>
    <col min="7173" max="7173" width="9.140625" style="152"/>
    <col min="7174" max="7174" width="19.42578125" style="152" bestFit="1" customWidth="1"/>
    <col min="7175" max="7424" width="9.140625" style="152"/>
    <col min="7425" max="7425" width="9.140625" style="152" customWidth="1"/>
    <col min="7426" max="7426" width="54.85546875" style="152" customWidth="1"/>
    <col min="7427" max="7427" width="19.140625" style="152" customWidth="1"/>
    <col min="7428" max="7428" width="35" style="152" customWidth="1"/>
    <col min="7429" max="7429" width="9.140625" style="152"/>
    <col min="7430" max="7430" width="19.42578125" style="152" bestFit="1" customWidth="1"/>
    <col min="7431" max="7680" width="9.140625" style="152"/>
    <col min="7681" max="7681" width="9.140625" style="152" customWidth="1"/>
    <col min="7682" max="7682" width="54.85546875" style="152" customWidth="1"/>
    <col min="7683" max="7683" width="19.140625" style="152" customWidth="1"/>
    <col min="7684" max="7684" width="35" style="152" customWidth="1"/>
    <col min="7685" max="7685" width="9.140625" style="152"/>
    <col min="7686" max="7686" width="19.42578125" style="152" bestFit="1" customWidth="1"/>
    <col min="7687" max="7936" width="9.140625" style="152"/>
    <col min="7937" max="7937" width="9.140625" style="152" customWidth="1"/>
    <col min="7938" max="7938" width="54.85546875" style="152" customWidth="1"/>
    <col min="7939" max="7939" width="19.140625" style="152" customWidth="1"/>
    <col min="7940" max="7940" width="35" style="152" customWidth="1"/>
    <col min="7941" max="7941" width="9.140625" style="152"/>
    <col min="7942" max="7942" width="19.42578125" style="152" bestFit="1" customWidth="1"/>
    <col min="7943" max="8192" width="9.140625" style="152"/>
    <col min="8193" max="8193" width="9.140625" style="152" customWidth="1"/>
    <col min="8194" max="8194" width="54.85546875" style="152" customWidth="1"/>
    <col min="8195" max="8195" width="19.140625" style="152" customWidth="1"/>
    <col min="8196" max="8196" width="35" style="152" customWidth="1"/>
    <col min="8197" max="8197" width="9.140625" style="152"/>
    <col min="8198" max="8198" width="19.42578125" style="152" bestFit="1" customWidth="1"/>
    <col min="8199" max="8448" width="9.140625" style="152"/>
    <col min="8449" max="8449" width="9.140625" style="152" customWidth="1"/>
    <col min="8450" max="8450" width="54.85546875" style="152" customWidth="1"/>
    <col min="8451" max="8451" width="19.140625" style="152" customWidth="1"/>
    <col min="8452" max="8452" width="35" style="152" customWidth="1"/>
    <col min="8453" max="8453" width="9.140625" style="152"/>
    <col min="8454" max="8454" width="19.42578125" style="152" bestFit="1" customWidth="1"/>
    <col min="8455" max="8704" width="9.140625" style="152"/>
    <col min="8705" max="8705" width="9.140625" style="152" customWidth="1"/>
    <col min="8706" max="8706" width="54.85546875" style="152" customWidth="1"/>
    <col min="8707" max="8707" width="19.140625" style="152" customWidth="1"/>
    <col min="8708" max="8708" width="35" style="152" customWidth="1"/>
    <col min="8709" max="8709" width="9.140625" style="152"/>
    <col min="8710" max="8710" width="19.42578125" style="152" bestFit="1" customWidth="1"/>
    <col min="8711" max="8960" width="9.140625" style="152"/>
    <col min="8961" max="8961" width="9.140625" style="152" customWidth="1"/>
    <col min="8962" max="8962" width="54.85546875" style="152" customWidth="1"/>
    <col min="8963" max="8963" width="19.140625" style="152" customWidth="1"/>
    <col min="8964" max="8964" width="35" style="152" customWidth="1"/>
    <col min="8965" max="8965" width="9.140625" style="152"/>
    <col min="8966" max="8966" width="19.42578125" style="152" bestFit="1" customWidth="1"/>
    <col min="8967" max="9216" width="9.140625" style="152"/>
    <col min="9217" max="9217" width="9.140625" style="152" customWidth="1"/>
    <col min="9218" max="9218" width="54.85546875" style="152" customWidth="1"/>
    <col min="9219" max="9219" width="19.140625" style="152" customWidth="1"/>
    <col min="9220" max="9220" width="35" style="152" customWidth="1"/>
    <col min="9221" max="9221" width="9.140625" style="152"/>
    <col min="9222" max="9222" width="19.42578125" style="152" bestFit="1" customWidth="1"/>
    <col min="9223" max="9472" width="9.140625" style="152"/>
    <col min="9473" max="9473" width="9.140625" style="152" customWidth="1"/>
    <col min="9474" max="9474" width="54.85546875" style="152" customWidth="1"/>
    <col min="9475" max="9475" width="19.140625" style="152" customWidth="1"/>
    <col min="9476" max="9476" width="35" style="152" customWidth="1"/>
    <col min="9477" max="9477" width="9.140625" style="152"/>
    <col min="9478" max="9478" width="19.42578125" style="152" bestFit="1" customWidth="1"/>
    <col min="9479" max="9728" width="9.140625" style="152"/>
    <col min="9729" max="9729" width="9.140625" style="152" customWidth="1"/>
    <col min="9730" max="9730" width="54.85546875" style="152" customWidth="1"/>
    <col min="9731" max="9731" width="19.140625" style="152" customWidth="1"/>
    <col min="9732" max="9732" width="35" style="152" customWidth="1"/>
    <col min="9733" max="9733" width="9.140625" style="152"/>
    <col min="9734" max="9734" width="19.42578125" style="152" bestFit="1" customWidth="1"/>
    <col min="9735" max="9984" width="9.140625" style="152"/>
    <col min="9985" max="9985" width="9.140625" style="152" customWidth="1"/>
    <col min="9986" max="9986" width="54.85546875" style="152" customWidth="1"/>
    <col min="9987" max="9987" width="19.140625" style="152" customWidth="1"/>
    <col min="9988" max="9988" width="35" style="152" customWidth="1"/>
    <col min="9989" max="9989" width="9.140625" style="152"/>
    <col min="9990" max="9990" width="19.42578125" style="152" bestFit="1" customWidth="1"/>
    <col min="9991" max="10240" width="9.140625" style="152"/>
    <col min="10241" max="10241" width="9.140625" style="152" customWidth="1"/>
    <col min="10242" max="10242" width="54.85546875" style="152" customWidth="1"/>
    <col min="10243" max="10243" width="19.140625" style="152" customWidth="1"/>
    <col min="10244" max="10244" width="35" style="152" customWidth="1"/>
    <col min="10245" max="10245" width="9.140625" style="152"/>
    <col min="10246" max="10246" width="19.42578125" style="152" bestFit="1" customWidth="1"/>
    <col min="10247" max="10496" width="9.140625" style="152"/>
    <col min="10497" max="10497" width="9.140625" style="152" customWidth="1"/>
    <col min="10498" max="10498" width="54.85546875" style="152" customWidth="1"/>
    <col min="10499" max="10499" width="19.140625" style="152" customWidth="1"/>
    <col min="10500" max="10500" width="35" style="152" customWidth="1"/>
    <col min="10501" max="10501" width="9.140625" style="152"/>
    <col min="10502" max="10502" width="19.42578125" style="152" bestFit="1" customWidth="1"/>
    <col min="10503" max="10752" width="9.140625" style="152"/>
    <col min="10753" max="10753" width="9.140625" style="152" customWidth="1"/>
    <col min="10754" max="10754" width="54.85546875" style="152" customWidth="1"/>
    <col min="10755" max="10755" width="19.140625" style="152" customWidth="1"/>
    <col min="10756" max="10756" width="35" style="152" customWidth="1"/>
    <col min="10757" max="10757" width="9.140625" style="152"/>
    <col min="10758" max="10758" width="19.42578125" style="152" bestFit="1" customWidth="1"/>
    <col min="10759" max="11008" width="9.140625" style="152"/>
    <col min="11009" max="11009" width="9.140625" style="152" customWidth="1"/>
    <col min="11010" max="11010" width="54.85546875" style="152" customWidth="1"/>
    <col min="11011" max="11011" width="19.140625" style="152" customWidth="1"/>
    <col min="11012" max="11012" width="35" style="152" customWidth="1"/>
    <col min="11013" max="11013" width="9.140625" style="152"/>
    <col min="11014" max="11014" width="19.42578125" style="152" bestFit="1" customWidth="1"/>
    <col min="11015" max="11264" width="9.140625" style="152"/>
    <col min="11265" max="11265" width="9.140625" style="152" customWidth="1"/>
    <col min="11266" max="11266" width="54.85546875" style="152" customWidth="1"/>
    <col min="11267" max="11267" width="19.140625" style="152" customWidth="1"/>
    <col min="11268" max="11268" width="35" style="152" customWidth="1"/>
    <col min="11269" max="11269" width="9.140625" style="152"/>
    <col min="11270" max="11270" width="19.42578125" style="152" bestFit="1" customWidth="1"/>
    <col min="11271" max="11520" width="9.140625" style="152"/>
    <col min="11521" max="11521" width="9.140625" style="152" customWidth="1"/>
    <col min="11522" max="11522" width="54.85546875" style="152" customWidth="1"/>
    <col min="11523" max="11523" width="19.140625" style="152" customWidth="1"/>
    <col min="11524" max="11524" width="35" style="152" customWidth="1"/>
    <col min="11525" max="11525" width="9.140625" style="152"/>
    <col min="11526" max="11526" width="19.42578125" style="152" bestFit="1" customWidth="1"/>
    <col min="11527" max="11776" width="9.140625" style="152"/>
    <col min="11777" max="11777" width="9.140625" style="152" customWidth="1"/>
    <col min="11778" max="11778" width="54.85546875" style="152" customWidth="1"/>
    <col min="11779" max="11779" width="19.140625" style="152" customWidth="1"/>
    <col min="11780" max="11780" width="35" style="152" customWidth="1"/>
    <col min="11781" max="11781" width="9.140625" style="152"/>
    <col min="11782" max="11782" width="19.42578125" style="152" bestFit="1" customWidth="1"/>
    <col min="11783" max="12032" width="9.140625" style="152"/>
    <col min="12033" max="12033" width="9.140625" style="152" customWidth="1"/>
    <col min="12034" max="12034" width="54.85546875" style="152" customWidth="1"/>
    <col min="12035" max="12035" width="19.140625" style="152" customWidth="1"/>
    <col min="12036" max="12036" width="35" style="152" customWidth="1"/>
    <col min="12037" max="12037" width="9.140625" style="152"/>
    <col min="12038" max="12038" width="19.42578125" style="152" bestFit="1" customWidth="1"/>
    <col min="12039" max="12288" width="9.140625" style="152"/>
    <col min="12289" max="12289" width="9.140625" style="152" customWidth="1"/>
    <col min="12290" max="12290" width="54.85546875" style="152" customWidth="1"/>
    <col min="12291" max="12291" width="19.140625" style="152" customWidth="1"/>
    <col min="12292" max="12292" width="35" style="152" customWidth="1"/>
    <col min="12293" max="12293" width="9.140625" style="152"/>
    <col min="12294" max="12294" width="19.42578125" style="152" bestFit="1" customWidth="1"/>
    <col min="12295" max="12544" width="9.140625" style="152"/>
    <col min="12545" max="12545" width="9.140625" style="152" customWidth="1"/>
    <col min="12546" max="12546" width="54.85546875" style="152" customWidth="1"/>
    <col min="12547" max="12547" width="19.140625" style="152" customWidth="1"/>
    <col min="12548" max="12548" width="35" style="152" customWidth="1"/>
    <col min="12549" max="12549" width="9.140625" style="152"/>
    <col min="12550" max="12550" width="19.42578125" style="152" bestFit="1" customWidth="1"/>
    <col min="12551" max="12800" width="9.140625" style="152"/>
    <col min="12801" max="12801" width="9.140625" style="152" customWidth="1"/>
    <col min="12802" max="12802" width="54.85546875" style="152" customWidth="1"/>
    <col min="12803" max="12803" width="19.140625" style="152" customWidth="1"/>
    <col min="12804" max="12804" width="35" style="152" customWidth="1"/>
    <col min="12805" max="12805" width="9.140625" style="152"/>
    <col min="12806" max="12806" width="19.42578125" style="152" bestFit="1" customWidth="1"/>
    <col min="12807" max="13056" width="9.140625" style="152"/>
    <col min="13057" max="13057" width="9.140625" style="152" customWidth="1"/>
    <col min="13058" max="13058" width="54.85546875" style="152" customWidth="1"/>
    <col min="13059" max="13059" width="19.140625" style="152" customWidth="1"/>
    <col min="13060" max="13060" width="35" style="152" customWidth="1"/>
    <col min="13061" max="13061" width="9.140625" style="152"/>
    <col min="13062" max="13062" width="19.42578125" style="152" bestFit="1" customWidth="1"/>
    <col min="13063" max="13312" width="9.140625" style="152"/>
    <col min="13313" max="13313" width="9.140625" style="152" customWidth="1"/>
    <col min="13314" max="13314" width="54.85546875" style="152" customWidth="1"/>
    <col min="13315" max="13315" width="19.140625" style="152" customWidth="1"/>
    <col min="13316" max="13316" width="35" style="152" customWidth="1"/>
    <col min="13317" max="13317" width="9.140625" style="152"/>
    <col min="13318" max="13318" width="19.42578125" style="152" bestFit="1" customWidth="1"/>
    <col min="13319" max="13568" width="9.140625" style="152"/>
    <col min="13569" max="13569" width="9.140625" style="152" customWidth="1"/>
    <col min="13570" max="13570" width="54.85546875" style="152" customWidth="1"/>
    <col min="13571" max="13571" width="19.140625" style="152" customWidth="1"/>
    <col min="13572" max="13572" width="35" style="152" customWidth="1"/>
    <col min="13573" max="13573" width="9.140625" style="152"/>
    <col min="13574" max="13574" width="19.42578125" style="152" bestFit="1" customWidth="1"/>
    <col min="13575" max="13824" width="9.140625" style="152"/>
    <col min="13825" max="13825" width="9.140625" style="152" customWidth="1"/>
    <col min="13826" max="13826" width="54.85546875" style="152" customWidth="1"/>
    <col min="13827" max="13827" width="19.140625" style="152" customWidth="1"/>
    <col min="13828" max="13828" width="35" style="152" customWidth="1"/>
    <col min="13829" max="13829" width="9.140625" style="152"/>
    <col min="13830" max="13830" width="19.42578125" style="152" bestFit="1" customWidth="1"/>
    <col min="13831" max="14080" width="9.140625" style="152"/>
    <col min="14081" max="14081" width="9.140625" style="152" customWidth="1"/>
    <col min="14082" max="14082" width="54.85546875" style="152" customWidth="1"/>
    <col min="14083" max="14083" width="19.140625" style="152" customWidth="1"/>
    <col min="14084" max="14084" width="35" style="152" customWidth="1"/>
    <col min="14085" max="14085" width="9.140625" style="152"/>
    <col min="14086" max="14086" width="19.42578125" style="152" bestFit="1" customWidth="1"/>
    <col min="14087" max="14336" width="9.140625" style="152"/>
    <col min="14337" max="14337" width="9.140625" style="152" customWidth="1"/>
    <col min="14338" max="14338" width="54.85546875" style="152" customWidth="1"/>
    <col min="14339" max="14339" width="19.140625" style="152" customWidth="1"/>
    <col min="14340" max="14340" width="35" style="152" customWidth="1"/>
    <col min="14341" max="14341" width="9.140625" style="152"/>
    <col min="14342" max="14342" width="19.42578125" style="152" bestFit="1" customWidth="1"/>
    <col min="14343" max="14592" width="9.140625" style="152"/>
    <col min="14593" max="14593" width="9.140625" style="152" customWidth="1"/>
    <col min="14594" max="14594" width="54.85546875" style="152" customWidth="1"/>
    <col min="14595" max="14595" width="19.140625" style="152" customWidth="1"/>
    <col min="14596" max="14596" width="35" style="152" customWidth="1"/>
    <col min="14597" max="14597" width="9.140625" style="152"/>
    <col min="14598" max="14598" width="19.42578125" style="152" bestFit="1" customWidth="1"/>
    <col min="14599" max="14848" width="9.140625" style="152"/>
    <col min="14849" max="14849" width="9.140625" style="152" customWidth="1"/>
    <col min="14850" max="14850" width="54.85546875" style="152" customWidth="1"/>
    <col min="14851" max="14851" width="19.140625" style="152" customWidth="1"/>
    <col min="14852" max="14852" width="35" style="152" customWidth="1"/>
    <col min="14853" max="14853" width="9.140625" style="152"/>
    <col min="14854" max="14854" width="19.42578125" style="152" bestFit="1" customWidth="1"/>
    <col min="14855" max="15104" width="9.140625" style="152"/>
    <col min="15105" max="15105" width="9.140625" style="152" customWidth="1"/>
    <col min="15106" max="15106" width="54.85546875" style="152" customWidth="1"/>
    <col min="15107" max="15107" width="19.140625" style="152" customWidth="1"/>
    <col min="15108" max="15108" width="35" style="152" customWidth="1"/>
    <col min="15109" max="15109" width="9.140625" style="152"/>
    <col min="15110" max="15110" width="19.42578125" style="152" bestFit="1" customWidth="1"/>
    <col min="15111" max="15360" width="9.140625" style="152"/>
    <col min="15361" max="15361" width="9.140625" style="152" customWidth="1"/>
    <col min="15362" max="15362" width="54.85546875" style="152" customWidth="1"/>
    <col min="15363" max="15363" width="19.140625" style="152" customWidth="1"/>
    <col min="15364" max="15364" width="35" style="152" customWidth="1"/>
    <col min="15365" max="15365" width="9.140625" style="152"/>
    <col min="15366" max="15366" width="19.42578125" style="152" bestFit="1" customWidth="1"/>
    <col min="15367" max="15616" width="9.140625" style="152"/>
    <col min="15617" max="15617" width="9.140625" style="152" customWidth="1"/>
    <col min="15618" max="15618" width="54.85546875" style="152" customWidth="1"/>
    <col min="15619" max="15619" width="19.140625" style="152" customWidth="1"/>
    <col min="15620" max="15620" width="35" style="152" customWidth="1"/>
    <col min="15621" max="15621" width="9.140625" style="152"/>
    <col min="15622" max="15622" width="19.42578125" style="152" bestFit="1" customWidth="1"/>
    <col min="15623" max="15872" width="9.140625" style="152"/>
    <col min="15873" max="15873" width="9.140625" style="152" customWidth="1"/>
    <col min="15874" max="15874" width="54.85546875" style="152" customWidth="1"/>
    <col min="15875" max="15875" width="19.140625" style="152" customWidth="1"/>
    <col min="15876" max="15876" width="35" style="152" customWidth="1"/>
    <col min="15877" max="15877" width="9.140625" style="152"/>
    <col min="15878" max="15878" width="19.42578125" style="152" bestFit="1" customWidth="1"/>
    <col min="15879" max="16128" width="9.140625" style="152"/>
    <col min="16129" max="16129" width="9.140625" style="152" customWidth="1"/>
    <col min="16130" max="16130" width="54.85546875" style="152" customWidth="1"/>
    <col min="16131" max="16131" width="19.140625" style="152" customWidth="1"/>
    <col min="16132" max="16132" width="35" style="152" customWidth="1"/>
    <col min="16133" max="16133" width="9.140625" style="152"/>
    <col min="16134" max="16134" width="19.42578125" style="152" bestFit="1" customWidth="1"/>
    <col min="16135" max="16384" width="9.140625" style="152"/>
  </cols>
  <sheetData>
    <row r="1" spans="1:9" s="143" customFormat="1" ht="18.75" customHeight="1" x14ac:dyDescent="0.25"/>
    <row r="2" spans="1:9" s="143" customFormat="1" x14ac:dyDescent="0.25"/>
    <row r="3" spans="1:9" s="143" customFormat="1" ht="12.75" customHeight="1" x14ac:dyDescent="0.25">
      <c r="A3" s="226" t="s">
        <v>58</v>
      </c>
      <c r="B3" s="226"/>
      <c r="C3" s="226"/>
      <c r="D3" s="226"/>
      <c r="E3" s="144"/>
    </row>
    <row r="4" spans="1:9" s="143" customFormat="1" ht="11.25" customHeight="1" x14ac:dyDescent="0.2">
      <c r="A4" s="227" t="s">
        <v>59</v>
      </c>
      <c r="B4" s="227"/>
      <c r="C4" s="227"/>
      <c r="D4" s="227"/>
      <c r="E4" s="145"/>
    </row>
    <row r="5" spans="1:9" s="143" customFormat="1" ht="11.25" customHeight="1" x14ac:dyDescent="0.2">
      <c r="A5" s="227" t="s">
        <v>60</v>
      </c>
      <c r="B5" s="227"/>
      <c r="C5" s="227"/>
      <c r="D5" s="227"/>
      <c r="E5" s="145"/>
    </row>
    <row r="6" spans="1:9" s="143" customFormat="1" ht="11.25" customHeight="1" x14ac:dyDescent="0.25">
      <c r="A6" s="228" t="s">
        <v>61</v>
      </c>
      <c r="B6" s="228"/>
      <c r="C6" s="228"/>
      <c r="D6" s="228"/>
      <c r="E6" s="146"/>
    </row>
    <row r="7" spans="1:9" s="143" customFormat="1" ht="11.25" customHeight="1" x14ac:dyDescent="0.25">
      <c r="A7" s="226" t="s">
        <v>62</v>
      </c>
      <c r="B7" s="226"/>
      <c r="C7" s="226"/>
      <c r="D7" s="226"/>
      <c r="E7" s="147"/>
    </row>
    <row r="8" spans="1:9" s="143" customFormat="1" ht="12" customHeight="1" x14ac:dyDescent="0.25">
      <c r="A8" s="228" t="s">
        <v>63</v>
      </c>
      <c r="B8" s="228"/>
      <c r="C8" s="228"/>
      <c r="D8" s="228"/>
      <c r="E8" s="147"/>
    </row>
    <row r="9" spans="1:9" ht="14.1" customHeight="1" x14ac:dyDescent="0.2">
      <c r="A9" s="148"/>
      <c r="B9" s="149" t="s">
        <v>64</v>
      </c>
      <c r="C9" s="150"/>
      <c r="D9" s="151" t="s">
        <v>65</v>
      </c>
      <c r="E9" s="148"/>
    </row>
    <row r="10" spans="1:9" ht="14.1" customHeight="1" x14ac:dyDescent="0.2">
      <c r="A10" s="148"/>
      <c r="B10" s="221" t="s">
        <v>6</v>
      </c>
      <c r="C10" s="224" t="s">
        <v>66</v>
      </c>
      <c r="D10" s="225"/>
      <c r="E10" s="153"/>
      <c r="F10" s="154"/>
    </row>
    <row r="11" spans="1:9" ht="14.1" customHeight="1" x14ac:dyDescent="0.25">
      <c r="A11" s="148"/>
      <c r="B11" s="222"/>
      <c r="C11" s="224" t="s">
        <v>67</v>
      </c>
      <c r="D11" s="225"/>
      <c r="E11" s="153"/>
      <c r="F11" s="155"/>
      <c r="G11" s="156"/>
      <c r="H11" s="156"/>
      <c r="I11" s="156"/>
    </row>
    <row r="12" spans="1:9" ht="14.1" customHeight="1" x14ac:dyDescent="0.25">
      <c r="A12" s="148"/>
      <c r="B12" s="222"/>
      <c r="C12" s="157" t="s">
        <v>68</v>
      </c>
      <c r="D12" s="157" t="s">
        <v>69</v>
      </c>
      <c r="E12" s="153"/>
      <c r="F12" s="155"/>
      <c r="G12" s="156"/>
      <c r="H12" s="156"/>
      <c r="I12" s="156"/>
    </row>
    <row r="13" spans="1:9" s="164" customFormat="1" ht="14.1" customHeight="1" x14ac:dyDescent="0.3">
      <c r="A13" s="158"/>
      <c r="B13" s="223"/>
      <c r="C13" s="159" t="s">
        <v>70</v>
      </c>
      <c r="D13" s="160" t="s">
        <v>21</v>
      </c>
      <c r="E13" s="161"/>
      <c r="F13" s="162"/>
      <c r="G13" s="163"/>
      <c r="H13" s="163"/>
      <c r="I13" s="163"/>
    </row>
    <row r="14" spans="1:9" s="164" customFormat="1" ht="14.1" customHeight="1" x14ac:dyDescent="0.3">
      <c r="A14" s="158"/>
      <c r="B14" s="165" t="s">
        <v>22</v>
      </c>
      <c r="C14" s="166">
        <f>C15+C19</f>
        <v>1444093971.0000002</v>
      </c>
      <c r="D14" s="167">
        <f>D15+D19</f>
        <v>31473552.490000002</v>
      </c>
      <c r="E14" s="161"/>
      <c r="F14" s="162"/>
      <c r="G14" s="163"/>
      <c r="H14" s="163"/>
      <c r="I14" s="163"/>
    </row>
    <row r="15" spans="1:9" s="164" customFormat="1" ht="14.1" customHeight="1" x14ac:dyDescent="0.3">
      <c r="A15" s="158"/>
      <c r="B15" s="168" t="s">
        <v>23</v>
      </c>
      <c r="C15" s="169">
        <f>SUM(C16:C18)</f>
        <v>1027508242.8800001</v>
      </c>
      <c r="D15" s="170">
        <f>'[1]anexo I'!P19</f>
        <v>31473552.490000002</v>
      </c>
      <c r="E15" s="161"/>
      <c r="F15" s="162"/>
      <c r="G15" s="163"/>
      <c r="H15" s="163"/>
      <c r="I15" s="163"/>
    </row>
    <row r="16" spans="1:9" s="164" customFormat="1" ht="14.1" customHeight="1" x14ac:dyDescent="0.3">
      <c r="A16" s="158"/>
      <c r="B16" s="171" t="s">
        <v>24</v>
      </c>
      <c r="C16" s="172">
        <f>'[1]anexo I'!O20</f>
        <v>922261226.57000017</v>
      </c>
      <c r="D16" s="170">
        <f>'[1]anexo I'!P20</f>
        <v>30202620.73</v>
      </c>
      <c r="E16" s="161"/>
      <c r="F16" s="162"/>
      <c r="G16" s="163"/>
      <c r="H16" s="163"/>
      <c r="I16" s="163"/>
    </row>
    <row r="17" spans="1:9" s="164" customFormat="1" ht="14.1" customHeight="1" x14ac:dyDescent="0.3">
      <c r="A17" s="158"/>
      <c r="B17" s="171" t="s">
        <v>25</v>
      </c>
      <c r="C17" s="172">
        <f>'[1]anexo I'!O21</f>
        <v>105247016.31</v>
      </c>
      <c r="D17" s="170">
        <f>'[1]anexo I'!P21</f>
        <v>1270931.76</v>
      </c>
      <c r="E17" s="161"/>
      <c r="F17" s="162"/>
      <c r="G17" s="163"/>
      <c r="H17" s="163"/>
      <c r="I17" s="163"/>
    </row>
    <row r="18" spans="1:9" s="164" customFormat="1" ht="14.1" customHeight="1" x14ac:dyDescent="0.3">
      <c r="A18" s="158"/>
      <c r="B18" s="171" t="s">
        <v>71</v>
      </c>
      <c r="C18" s="172">
        <v>0</v>
      </c>
      <c r="D18" s="170">
        <v>0</v>
      </c>
      <c r="E18" s="161"/>
      <c r="F18" s="162"/>
      <c r="G18" s="163"/>
      <c r="H18" s="163"/>
      <c r="I18" s="163"/>
    </row>
    <row r="19" spans="1:9" s="164" customFormat="1" ht="14.1" customHeight="1" x14ac:dyDescent="0.3">
      <c r="A19" s="158"/>
      <c r="B19" s="168" t="s">
        <v>26</v>
      </c>
      <c r="C19" s="169">
        <f>C20+C21</f>
        <v>416585728.12000006</v>
      </c>
      <c r="D19" s="170">
        <v>0</v>
      </c>
      <c r="E19" s="161"/>
      <c r="F19" s="162"/>
      <c r="G19" s="163"/>
      <c r="H19" s="163"/>
      <c r="I19" s="163"/>
    </row>
    <row r="20" spans="1:9" s="164" customFormat="1" ht="14.1" customHeight="1" x14ac:dyDescent="0.3">
      <c r="A20" s="158"/>
      <c r="B20" s="171" t="s">
        <v>27</v>
      </c>
      <c r="C20" s="173">
        <f>'[1]anexo I'!O23</f>
        <v>344351905.69000006</v>
      </c>
      <c r="D20" s="170">
        <v>0</v>
      </c>
      <c r="E20" s="161"/>
      <c r="F20" s="162"/>
      <c r="G20" s="163"/>
      <c r="H20" s="163"/>
      <c r="I20" s="163"/>
    </row>
    <row r="21" spans="1:9" s="164" customFormat="1" ht="14.1" customHeight="1" x14ac:dyDescent="0.3">
      <c r="A21" s="158"/>
      <c r="B21" s="171" t="s">
        <v>28</v>
      </c>
      <c r="C21" s="173">
        <f>'[1]anexo I'!O24</f>
        <v>72233822.429999992</v>
      </c>
      <c r="D21" s="170">
        <v>0</v>
      </c>
      <c r="E21" s="161"/>
      <c r="F21" s="162"/>
      <c r="G21" s="163"/>
      <c r="H21" s="163"/>
      <c r="I21" s="163"/>
    </row>
    <row r="22" spans="1:9" s="164" customFormat="1" ht="23.25" customHeight="1" x14ac:dyDescent="0.3">
      <c r="A22" s="158"/>
      <c r="B22" s="174" t="s">
        <v>72</v>
      </c>
      <c r="C22" s="173">
        <f>'[1]anexo I'!O25</f>
        <v>0</v>
      </c>
      <c r="D22" s="170">
        <v>0</v>
      </c>
      <c r="E22" s="161"/>
      <c r="F22" s="162"/>
      <c r="G22" s="163"/>
      <c r="H22" s="163"/>
      <c r="I22" s="163"/>
    </row>
    <row r="23" spans="1:9" s="164" customFormat="1" ht="14.1" customHeight="1" x14ac:dyDescent="0.3">
      <c r="A23" s="158" t="s">
        <v>73</v>
      </c>
      <c r="B23" s="175" t="s">
        <v>30</v>
      </c>
      <c r="C23" s="173">
        <f>'[1]anexo I'!O26</f>
        <v>0</v>
      </c>
      <c r="D23" s="170">
        <v>0</v>
      </c>
      <c r="E23" s="161"/>
      <c r="F23" s="162"/>
      <c r="G23" s="163"/>
      <c r="H23" s="163"/>
      <c r="I23" s="163"/>
    </row>
    <row r="24" spans="1:9" s="164" customFormat="1" ht="14.1" customHeight="1" x14ac:dyDescent="0.3">
      <c r="A24" s="158"/>
      <c r="B24" s="176" t="s">
        <v>31</v>
      </c>
      <c r="C24" s="177">
        <f>SUM(C25:C28)</f>
        <v>227835966.12</v>
      </c>
      <c r="D24" s="178">
        <f>SUM(D25:D28)</f>
        <v>21383729.5</v>
      </c>
      <c r="E24" s="161"/>
      <c r="F24" s="162"/>
      <c r="G24" s="163"/>
      <c r="H24" s="163"/>
      <c r="I24" s="163"/>
    </row>
    <row r="25" spans="1:9" s="164" customFormat="1" ht="14.1" customHeight="1" x14ac:dyDescent="0.2">
      <c r="A25" s="158"/>
      <c r="B25" s="179" t="s">
        <v>32</v>
      </c>
      <c r="C25" s="173">
        <f>'[1]anexo I'!O28</f>
        <v>1108071.0900000001</v>
      </c>
      <c r="D25" s="170">
        <v>0</v>
      </c>
      <c r="E25" s="161"/>
      <c r="F25" s="180"/>
    </row>
    <row r="26" spans="1:9" s="164" customFormat="1" ht="14.1" customHeight="1" x14ac:dyDescent="0.2">
      <c r="A26" s="158"/>
      <c r="B26" s="179" t="s">
        <v>33</v>
      </c>
      <c r="C26" s="181">
        <f>'[1]anexo I'!O29</f>
        <v>0</v>
      </c>
      <c r="D26" s="170">
        <v>0</v>
      </c>
      <c r="E26" s="161"/>
      <c r="F26" s="180"/>
    </row>
    <row r="27" spans="1:9" s="164" customFormat="1" ht="14.1" customHeight="1" x14ac:dyDescent="0.2">
      <c r="A27" s="158"/>
      <c r="B27" s="179" t="s">
        <v>34</v>
      </c>
      <c r="C27" s="181">
        <f>'[1]anexo I'!O30</f>
        <v>95819896.710000008</v>
      </c>
      <c r="D27" s="170">
        <f>'[1]anexo I'!P30</f>
        <v>21383729.5</v>
      </c>
      <c r="E27" s="161"/>
      <c r="F27" s="180"/>
    </row>
    <row r="28" spans="1:9" s="164" customFormat="1" ht="14.1" customHeight="1" x14ac:dyDescent="0.2">
      <c r="A28" s="158"/>
      <c r="B28" s="182" t="s">
        <v>35</v>
      </c>
      <c r="C28" s="183">
        <f>'[1]anexo I'!O31</f>
        <v>130907998.31999999</v>
      </c>
      <c r="D28" s="184">
        <v>0</v>
      </c>
      <c r="E28" s="161"/>
      <c r="F28" s="180"/>
    </row>
    <row r="29" spans="1:9" s="164" customFormat="1" ht="14.1" customHeight="1" x14ac:dyDescent="0.2">
      <c r="A29" s="158"/>
      <c r="B29" s="185" t="s">
        <v>74</v>
      </c>
      <c r="C29" s="186">
        <f>C14-C24</f>
        <v>1216258004.8800001</v>
      </c>
      <c r="D29" s="187">
        <f>D14-D24</f>
        <v>10089822.990000002</v>
      </c>
      <c r="E29" s="161"/>
      <c r="F29" s="180"/>
    </row>
    <row r="30" spans="1:9" s="164" customFormat="1" ht="14.1" customHeight="1" x14ac:dyDescent="0.25">
      <c r="A30" s="158"/>
      <c r="B30" s="188"/>
      <c r="C30" s="189"/>
      <c r="D30" s="190"/>
      <c r="E30" s="161"/>
      <c r="F30" s="191"/>
    </row>
    <row r="31" spans="1:9" s="164" customFormat="1" ht="14.1" customHeight="1" x14ac:dyDescent="0.25">
      <c r="A31" s="158"/>
      <c r="B31" s="192" t="s">
        <v>37</v>
      </c>
      <c r="C31" s="193" t="s">
        <v>38</v>
      </c>
      <c r="D31" s="194" t="s">
        <v>75</v>
      </c>
      <c r="E31" s="161"/>
      <c r="F31" s="191"/>
    </row>
    <row r="32" spans="1:9" s="164" customFormat="1" ht="14.1" customHeight="1" x14ac:dyDescent="0.25">
      <c r="A32" s="158"/>
      <c r="B32" s="195" t="s">
        <v>76</v>
      </c>
      <c r="C32" s="189">
        <f>'[1]anexo I'!C35</f>
        <v>26694040278.560001</v>
      </c>
      <c r="D32" s="196"/>
      <c r="E32" s="161"/>
      <c r="F32" s="191"/>
    </row>
    <row r="33" spans="1:6" s="164" customFormat="1" ht="14.1" customHeight="1" x14ac:dyDescent="0.25">
      <c r="A33" s="158"/>
      <c r="B33" s="197" t="s">
        <v>42</v>
      </c>
      <c r="C33" s="198">
        <f>'[1]anexo I'!C36</f>
        <v>72201910.290000007</v>
      </c>
      <c r="D33" s="196"/>
      <c r="E33" s="161"/>
      <c r="F33" s="191"/>
    </row>
    <row r="34" spans="1:6" s="164" customFormat="1" ht="14.1" customHeight="1" x14ac:dyDescent="0.25">
      <c r="A34" s="158"/>
      <c r="B34" s="197" t="s">
        <v>43</v>
      </c>
      <c r="C34" s="198">
        <f>'[1]anexo I'!C37</f>
        <v>78323701.379999995</v>
      </c>
      <c r="D34" s="199" t="s">
        <v>41</v>
      </c>
      <c r="E34" s="161"/>
      <c r="F34" s="191"/>
    </row>
    <row r="35" spans="1:6" s="164" customFormat="1" ht="14.1" customHeight="1" x14ac:dyDescent="0.25">
      <c r="A35" s="158"/>
      <c r="B35" s="200" t="s">
        <v>44</v>
      </c>
      <c r="C35" s="198">
        <f>C32-C33-C34</f>
        <v>26543514666.889999</v>
      </c>
      <c r="D35" s="199" t="s">
        <v>41</v>
      </c>
      <c r="E35" s="161"/>
      <c r="F35" s="191"/>
    </row>
    <row r="36" spans="1:6" s="164" customFormat="1" ht="14.1" customHeight="1" x14ac:dyDescent="0.25">
      <c r="A36" s="158"/>
      <c r="B36" s="201" t="s">
        <v>77</v>
      </c>
      <c r="C36" s="202">
        <f>C29+D29</f>
        <v>1226347827.8700001</v>
      </c>
      <c r="D36" s="203">
        <f>C36/C35*100/100</f>
        <v>4.6201410900559028E-2</v>
      </c>
      <c r="E36" s="161"/>
      <c r="F36" s="191"/>
    </row>
    <row r="37" spans="1:6" s="164" customFormat="1" ht="14.1" customHeight="1" x14ac:dyDescent="0.25">
      <c r="A37" s="158" t="s">
        <v>78</v>
      </c>
      <c r="B37" s="204" t="s">
        <v>79</v>
      </c>
      <c r="C37" s="205">
        <f>C35*6%</f>
        <v>1592610880.0133998</v>
      </c>
      <c r="D37" s="206">
        <v>6</v>
      </c>
      <c r="E37" s="161"/>
      <c r="F37" s="191"/>
    </row>
    <row r="38" spans="1:6" s="164" customFormat="1" ht="14.1" customHeight="1" x14ac:dyDescent="0.2">
      <c r="A38" s="158"/>
      <c r="B38" s="207" t="s">
        <v>80</v>
      </c>
      <c r="C38" s="208">
        <f>C35*5.7%-0.01</f>
        <v>1512980336.0027301</v>
      </c>
      <c r="D38" s="209">
        <v>5.7</v>
      </c>
      <c r="E38" s="161"/>
      <c r="F38" s="180"/>
    </row>
    <row r="39" spans="1:6" s="164" customFormat="1" ht="14.1" customHeight="1" x14ac:dyDescent="0.2">
      <c r="A39" s="158"/>
      <c r="B39" s="210" t="s">
        <v>81</v>
      </c>
      <c r="C39" s="208">
        <f>C35*5.4%</f>
        <v>1433349792.0120602</v>
      </c>
      <c r="D39" s="209">
        <v>5.4</v>
      </c>
      <c r="E39" s="161"/>
      <c r="F39" s="180"/>
    </row>
    <row r="40" spans="1:6" ht="14.1" customHeight="1" x14ac:dyDescent="0.2">
      <c r="A40" s="148"/>
      <c r="B40" s="211"/>
      <c r="C40" s="211"/>
      <c r="D40" s="144"/>
      <c r="E40" s="144"/>
      <c r="F40" s="144"/>
    </row>
    <row r="41" spans="1:6" ht="14.1" customHeight="1" x14ac:dyDescent="0.2">
      <c r="B41" s="213"/>
      <c r="C41" s="214"/>
      <c r="D41" s="212"/>
    </row>
    <row r="42" spans="1:6" ht="14.1" customHeight="1" x14ac:dyDescent="0.2">
      <c r="B42" s="214"/>
      <c r="C42" s="215"/>
      <c r="D42" s="212"/>
    </row>
  </sheetData>
  <mergeCells count="9">
    <mergeCell ref="B10:B13"/>
    <mergeCell ref="C10:D10"/>
    <mergeCell ref="C11:D11"/>
    <mergeCell ref="A3:D3"/>
    <mergeCell ref="A4:D4"/>
    <mergeCell ref="A5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 DETALHADO</vt:lpstr>
      <vt:lpstr>ANEXO I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RAQUEL FIRMINO DE ANDRADE CAMPOS</cp:lastModifiedBy>
  <dcterms:created xsi:type="dcterms:W3CDTF">2025-05-19T19:54:42Z</dcterms:created>
  <dcterms:modified xsi:type="dcterms:W3CDTF">2025-05-29T21:02:11Z</dcterms:modified>
</cp:coreProperties>
</file>